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FPT" sheetId="1" r:id="rId1"/>
    <sheet name="BT" sheetId="2" r:id="rId2"/>
  </sheets>
  <definedNames>
    <definedName name="_xlnm.Print_Area" localSheetId="1">BT!$A$1:$X$31</definedName>
    <definedName name="_xlnm.Print_Area" localSheetId="0">FPT!$A$1:$X$34</definedName>
  </definedNames>
  <calcPr calcId="124519"/>
</workbook>
</file>

<file path=xl/calcChain.xml><?xml version="1.0" encoding="utf-8"?>
<calcChain xmlns="http://schemas.openxmlformats.org/spreadsheetml/2006/main">
  <c r="E15" i="2"/>
  <c r="E19" l="1"/>
  <c r="E16" l="1"/>
  <c r="E18" l="1"/>
  <c r="E17"/>
  <c r="X23" i="1"/>
  <c r="X20" i="2" s="1"/>
  <c r="X21" s="1"/>
  <c r="W23" i="1"/>
  <c r="W20" i="2" s="1"/>
  <c r="W21" s="1"/>
  <c r="V23" i="1"/>
  <c r="V20" i="2" s="1"/>
  <c r="V21" s="1"/>
  <c r="U23" i="1"/>
  <c r="U20" i="2" s="1"/>
  <c r="U21" s="1"/>
  <c r="T23" i="1"/>
  <c r="T20" i="2" s="1"/>
  <c r="T21" s="1"/>
  <c r="S23" i="1"/>
  <c r="S20" i="2" s="1"/>
  <c r="S21" s="1"/>
  <c r="R23" i="1"/>
  <c r="R20" i="2" s="1"/>
  <c r="R21" s="1"/>
  <c r="Q23" i="1"/>
  <c r="Q20" i="2" s="1"/>
  <c r="Q21" s="1"/>
  <c r="P23" i="1"/>
  <c r="P20" i="2" s="1"/>
  <c r="P21" s="1"/>
  <c r="O23" i="1"/>
  <c r="O20" i="2" s="1"/>
  <c r="N23" i="1"/>
  <c r="N20" i="2" s="1"/>
  <c r="N21" s="1"/>
  <c r="M23" i="1"/>
  <c r="M20" i="2" s="1"/>
  <c r="M21" s="1"/>
  <c r="L23" i="1"/>
  <c r="L20" i="2" s="1"/>
  <c r="L21" s="1"/>
  <c r="K23" i="1"/>
  <c r="K20" i="2" s="1"/>
  <c r="E29" s="1"/>
  <c r="J23" i="1"/>
  <c r="F30" s="1"/>
  <c r="E16"/>
  <c r="E15"/>
  <c r="E17"/>
  <c r="E20"/>
  <c r="E18"/>
  <c r="E19"/>
  <c r="F28" i="2" l="1"/>
  <c r="J21" i="1"/>
  <c r="J22" s="1"/>
  <c r="J20" i="2"/>
  <c r="E30"/>
  <c r="L21" i="1"/>
  <c r="L22" s="1"/>
  <c r="T21"/>
  <c r="T22" s="1"/>
  <c r="P21"/>
  <c r="P22" s="1"/>
  <c r="X21"/>
  <c r="X22" s="1"/>
  <c r="Q21"/>
  <c r="Q22" s="1"/>
  <c r="K21" i="2"/>
  <c r="O21"/>
  <c r="M21" i="1"/>
  <c r="M22" s="1"/>
  <c r="U21"/>
  <c r="U22" s="1"/>
  <c r="N21"/>
  <c r="N22" s="1"/>
  <c r="R21"/>
  <c r="R22" s="1"/>
  <c r="V21"/>
  <c r="V22" s="1"/>
  <c r="K21"/>
  <c r="K22" s="1"/>
  <c r="O21"/>
  <c r="O22" s="1"/>
  <c r="S21"/>
  <c r="S22" s="1"/>
  <c r="W21"/>
  <c r="W22" s="1"/>
  <c r="E28" i="2" l="1"/>
  <c r="J21"/>
  <c r="J24" i="1" s="1"/>
  <c r="E30"/>
  <c r="E32"/>
  <c r="E31"/>
  <c r="E20" i="2"/>
  <c r="E21" i="1"/>
  <c r="K24" l="1"/>
  <c r="F31"/>
  <c r="F29" i="2" s="1"/>
  <c r="E21"/>
  <c r="L24" i="1" l="1"/>
  <c r="M24" s="1"/>
  <c r="N24" s="1"/>
  <c r="O24" l="1"/>
  <c r="P24" s="1"/>
  <c r="Q24" s="1"/>
  <c r="R24" s="1"/>
  <c r="S24" s="1"/>
  <c r="T24" s="1"/>
  <c r="U24" s="1"/>
  <c r="V24" s="1"/>
  <c r="W24" s="1"/>
  <c r="X24" s="1"/>
  <c r="F32"/>
  <c r="F30" i="2" s="1"/>
</calcChain>
</file>

<file path=xl/sharedStrings.xml><?xml version="1.0" encoding="utf-8"?>
<sst xmlns="http://schemas.openxmlformats.org/spreadsheetml/2006/main" count="151" uniqueCount="88">
  <si>
    <t>FELÚJÍTÁSOK ÉS PÓTLÁSOK ÖSSZEFOGLALÓ TÁBLÁZATA</t>
  </si>
  <si>
    <t>V036 Körmend ivóvízellátási rendszer</t>
  </si>
  <si>
    <r>
      <t>A tervet benyújtó szervezet megnevezése:    VASIVÍZ ZRt.   ellátásért felelős / ellátásért felelősök képviselője /</t>
    </r>
    <r>
      <rPr>
        <u/>
        <sz val="11"/>
        <color rgb="FF000000"/>
        <rFont val="Calibri"/>
        <family val="2"/>
        <charset val="238"/>
      </rPr>
      <t>víziközmű szolgáltató</t>
    </r>
    <r>
      <rPr>
        <sz val="11"/>
        <color rgb="FF000000"/>
        <rFont val="Calibri"/>
        <family val="2"/>
        <charset val="238"/>
      </rPr>
      <t>*</t>
    </r>
  </si>
  <si>
    <t>Víziközmű szolgáltató megnevezése: VASIVÍZ ZRt.</t>
  </si>
  <si>
    <t>Víziközmű-szolgáltatási ágazat megnevezése: Ivóvíz ágazat</t>
  </si>
  <si>
    <t>A Vksztv. 11 § (4) bekezdés szerinti véleményező fél megnevezése: Körmend Város Önkormányzata</t>
  </si>
  <si>
    <t>Víziközmű-rendszer kódja**: 11-13532-1-003-00-04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</si>
  <si>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</si>
  <si>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</si>
  <si>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</si>
  <si>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</si>
  <si>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</si>
  <si>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</si>
  <si>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</si>
  <si>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</si>
  <si>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</si>
  <si>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</si>
  <si>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</si>
  <si>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</si>
  <si>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</si>
  <si>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 (eFt)</t>
  </si>
  <si>
    <t>Forrás megnevezése</t>
  </si>
  <si>
    <t>Megvalósítás időtartama</t>
  </si>
  <si>
    <t>Tervezett időtáv</t>
  </si>
  <si>
    <t>A beruházás ütemezése a tervezési időszak évei szerint</t>
  </si>
  <si>
    <t>Kezdés</t>
  </si>
  <si>
    <t>Befejezés</t>
  </si>
  <si>
    <t>(rövid/közép/hosszú)</t>
  </si>
  <si>
    <t>1.</t>
  </si>
  <si>
    <t>-</t>
  </si>
  <si>
    <t>Ivóvíz használati díj</t>
  </si>
  <si>
    <t>2.</t>
  </si>
  <si>
    <t>közép</t>
  </si>
  <si>
    <t>3.</t>
  </si>
  <si>
    <t>4.</t>
  </si>
  <si>
    <t>Pályázati forrás</t>
  </si>
  <si>
    <t>6.</t>
  </si>
  <si>
    <t>Útfelújításokhoz kapcsolódó közműrekonstrukció</t>
  </si>
  <si>
    <t>hosszú</t>
  </si>
  <si>
    <t>II / II. kút szűrőcsere</t>
  </si>
  <si>
    <t>5.</t>
  </si>
  <si>
    <t>Ivóvíz hálózat rekonstrukció</t>
  </si>
  <si>
    <t>Mátyás király utcai vasúti kereszteződés vasúti átvezetés rekonstrukciója</t>
  </si>
  <si>
    <t>Ivóvíz használati díj / Pályázati forrás</t>
  </si>
  <si>
    <t>Kutak bekötővezetékeinek cseréje (X-XIII) ~1km</t>
  </si>
  <si>
    <t>Kutak bekötővezetékeinek cseréje (IX-XII) ~1km</t>
  </si>
  <si>
    <t>Tartalék keret</t>
  </si>
  <si>
    <t>V036 Vízellátási rendszer összesen</t>
  </si>
  <si>
    <t>V036 Felhasználható ivóvíz használati díj</t>
  </si>
  <si>
    <t>V036 Egyenleg</t>
  </si>
  <si>
    <t>* a megfelelő szövegrészt aláhúzással kell jelölni</t>
  </si>
  <si>
    <t>** A Hivatal által a működési engedélyben megállapított VKR-kód</t>
  </si>
  <si>
    <t>Források megnevezése</t>
  </si>
  <si>
    <t>I. ütem</t>
  </si>
  <si>
    <t>II. ütem</t>
  </si>
  <si>
    <t>Ivóvíz használati díj, pályázat</t>
  </si>
  <si>
    <t>III. ütem</t>
  </si>
  <si>
    <t>BERUHÁZÁSOK ÖSSZEFOGLALÓ TÁBLÁZATA</t>
  </si>
  <si>
    <r>
      <t>A tervet benyújtó szervezet megnevezése:     Körmend Város Önkormányzata      ellátásért felelős /</t>
    </r>
    <r>
      <rPr>
        <u/>
        <sz val="11"/>
        <color rgb="FF000000"/>
        <rFont val="Calibri"/>
        <family val="2"/>
        <charset val="238"/>
      </rPr>
      <t>ellátásért felelősök képviselője</t>
    </r>
    <r>
      <rPr>
        <sz val="11"/>
        <color rgb="FF000000"/>
        <rFont val="Calibri"/>
        <family val="2"/>
        <charset val="238"/>
      </rPr>
      <t>/ víziközmű szolgáltató *</t>
    </r>
  </si>
  <si>
    <t>Víziközmű szolgáltató megnevezése:  VASIVÍZ ZRt.</t>
  </si>
  <si>
    <t>A Vksztv. 11 § (4) bekezdés szerinti véleményező fél megnevezése: VASIVÍZ ZRt.</t>
  </si>
  <si>
    <t>Körmend Bartók-Thököly u. összekötés D160 kpe 150 m + tervezés</t>
  </si>
  <si>
    <t>Pályázat</t>
  </si>
  <si>
    <t>Körmend Vasaljai u-Németújvári u. összekötése D110 kpe 800 m + Tervezés</t>
  </si>
  <si>
    <t>Körmend Bartók ltp-Molnár utca összekötése várkerten keresztül (600 fm)</t>
  </si>
  <si>
    <t>5% tartalék</t>
  </si>
  <si>
    <t>V036 Forrás szükséglet összesen</t>
  </si>
  <si>
    <t>Közműfejlesztési hozzájárulás</t>
  </si>
  <si>
    <t xml:space="preserve">2. </t>
  </si>
  <si>
    <t>Közép</t>
  </si>
  <si>
    <t>Ivóvíz használati díj, egyéb önkormányzati forrás,pályázat</t>
  </si>
  <si>
    <t>Ivóvíz használati díj/Közműfejlesztési hozzájárulás/Egyéb önkormányzati forrás</t>
  </si>
  <si>
    <t>Körmend, Hunyadi Lakópark vizhálózatának kiépítése</t>
  </si>
  <si>
    <t>Közműfejlesztési hozzájárulás/Ivóvíz használati díj/Egyéb önkormányzati forrás</t>
  </si>
  <si>
    <t>Rendelkezésre álló  források számszerűsített értéke a teljes ütem tekintetében (eFt)</t>
  </si>
  <si>
    <t>Engedély beszerzése szükséges</t>
  </si>
  <si>
    <t>Tervezett feladatok nettó költsége a teljes ütem tekintetében (eFt)</t>
  </si>
  <si>
    <t>Felújítás és pótlás megnevezése</t>
  </si>
  <si>
    <t>Körmend iparterület feltáró út építéséhez kapcsolódó ivóvíz hálózat kiépítése  ivóvíz gerinc hálózat kiépítése</t>
  </si>
  <si>
    <t>rövid</t>
  </si>
  <si>
    <t>36800/3904-1/2019 ált.</t>
  </si>
  <si>
    <t xml:space="preserve">Ivóvíz használati díj, pályázat, közműfejlesztési hozzájárulás/Egyéb önkormányzati forrás </t>
  </si>
  <si>
    <t>Ivóvíz használati díj, pályázati forrás Víziközművek Állami Rekonstrukciós pályázata támogatási összeg</t>
  </si>
  <si>
    <r>
      <rPr>
        <u/>
        <sz val="11"/>
        <color rgb="FF000000"/>
        <rFont val="Calibri"/>
        <family val="2"/>
        <charset val="238"/>
      </rPr>
      <t>Körmend</t>
    </r>
    <r>
      <rPr>
        <sz val="11"/>
        <color rgb="FF000000"/>
        <rFont val="Calibri"/>
        <family val="2"/>
        <charset val="238"/>
      </rPr>
      <t>, Magyarnádalja, Vasalja települések Önkormányzata</t>
    </r>
  </si>
  <si>
    <t>Gördülő fejlesztési terv a 2021-2035 időszakra</t>
  </si>
  <si>
    <r>
      <t xml:space="preserve">Körmend, </t>
    </r>
    <r>
      <rPr>
        <sz val="11"/>
        <color rgb="FF000000"/>
        <rFont val="Calibri"/>
        <family val="2"/>
        <charset val="238"/>
      </rPr>
      <t>Magyarnádalja, Vasalja települések Önkormányzata</t>
    </r>
  </si>
  <si>
    <t>2020. évi záró</t>
  </si>
  <si>
    <t>2021. évtől évi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</si>
</sst>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808080"/>
        <bgColor rgb="FF666699"/>
      </patternFill>
    </fill>
    <fill>
      <patternFill patternType="solid">
        <fgColor rgb="FFBFBFBF"/>
        <bgColor rgb="FFCCCCFF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3" fontId="0" fillId="4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4" fillId="0" borderId="0" xfId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3" fontId="4" fillId="4" borderId="1" xfId="1" applyNumberFormat="1" applyFill="1" applyBorder="1" applyAlignment="1">
      <alignment vertical="center"/>
    </xf>
    <xf numFmtId="0" fontId="4" fillId="5" borderId="1" xfId="1" applyFill="1" applyBorder="1" applyAlignment="1">
      <alignment vertical="center"/>
    </xf>
    <xf numFmtId="3" fontId="4" fillId="5" borderId="1" xfId="1" applyNumberFormat="1" applyFill="1" applyBorder="1" applyAlignment="1">
      <alignment vertical="center"/>
    </xf>
    <xf numFmtId="0" fontId="4" fillId="5" borderId="3" xfId="1" applyFill="1" applyBorder="1" applyAlignment="1">
      <alignment vertical="center"/>
    </xf>
    <xf numFmtId="0" fontId="0" fillId="5" borderId="4" xfId="1" applyFont="1" applyFill="1" applyBorder="1" applyAlignment="1">
      <alignment vertical="center"/>
    </xf>
    <xf numFmtId="3" fontId="4" fillId="5" borderId="4" xfId="1" applyNumberFormat="1" applyFill="1" applyBorder="1" applyAlignment="1">
      <alignment vertical="center"/>
    </xf>
    <xf numFmtId="0" fontId="4" fillId="5" borderId="13" xfId="1" applyFill="1" applyBorder="1" applyAlignment="1">
      <alignment vertical="center"/>
    </xf>
    <xf numFmtId="3" fontId="4" fillId="0" borderId="0" xfId="1" applyNumberFormat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3" borderId="1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0" borderId="9" xfId="0" applyNumberFormat="1" applyBorder="1" applyAlignment="1">
      <alignment horizontal="right" vertical="center" wrapText="1"/>
    </xf>
    <xf numFmtId="3" fontId="0" fillId="0" borderId="12" xfId="0" applyNumberFormat="1" applyBorder="1" applyAlignment="1">
      <alignment horizontal="right" vertical="center" wrapText="1"/>
    </xf>
    <xf numFmtId="3" fontId="4" fillId="0" borderId="9" xfId="1" applyNumberFormat="1" applyBorder="1" applyAlignment="1">
      <alignment vertical="center"/>
    </xf>
    <xf numFmtId="3" fontId="4" fillId="0" borderId="12" xfId="1" applyNumberFormat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0" fontId="0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3" fontId="7" fillId="6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4" fillId="0" borderId="0" xfId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1" xfId="1" applyFont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AMK32"/>
  <sheetViews>
    <sheetView tabSelected="1" view="pageBreakPreview" zoomScaleSheetLayoutView="100" zoomScalePageLayoutView="55" workbookViewId="0">
      <selection activeCell="J28" sqref="J28"/>
    </sheetView>
  </sheetViews>
  <sheetFormatPr defaultRowHeight="15"/>
  <cols>
    <col min="1" max="1" width="12" style="1"/>
    <col min="2" max="2" width="30.5703125" style="2"/>
    <col min="3" max="3" width="13.42578125" style="1"/>
    <col min="4" max="4" width="16.7109375" style="3"/>
    <col min="5" max="5" width="26.140625" style="3"/>
    <col min="6" max="6" width="17.85546875" style="6"/>
    <col min="7" max="7" width="10.7109375" style="1"/>
    <col min="8" max="8" width="13.85546875" style="1"/>
    <col min="9" max="9" width="12.85546875" style="1"/>
    <col min="10" max="24" width="9.7109375" style="3"/>
    <col min="25" max="1025" width="9.140625" style="3"/>
  </cols>
  <sheetData>
    <row r="1" spans="1:1024">
      <c r="A1" s="89" t="s">
        <v>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86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86" t="s">
        <v>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87" t="s">
        <v>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86" t="s">
        <v>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1" customFormat="1">
      <c r="A11" s="4" t="s">
        <v>7</v>
      </c>
      <c r="B11" s="5" t="s">
        <v>8</v>
      </c>
      <c r="C11" s="4" t="s">
        <v>9</v>
      </c>
      <c r="D11" s="4" t="s">
        <v>10</v>
      </c>
      <c r="E11" s="4" t="s">
        <v>11</v>
      </c>
      <c r="F11" s="55" t="s">
        <v>12</v>
      </c>
      <c r="G11" s="88" t="s">
        <v>13</v>
      </c>
      <c r="H11" s="88"/>
      <c r="I11" s="4" t="s">
        <v>14</v>
      </c>
      <c r="J11" s="88" t="s">
        <v>15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1024" s="6" customFormat="1" ht="30" customHeight="1">
      <c r="A12" s="83" t="s">
        <v>16</v>
      </c>
      <c r="B12" s="83" t="s">
        <v>77</v>
      </c>
      <c r="C12" s="83" t="s">
        <v>18</v>
      </c>
      <c r="D12" s="83" t="s">
        <v>19</v>
      </c>
      <c r="E12" s="83" t="s">
        <v>20</v>
      </c>
      <c r="F12" s="83" t="s">
        <v>21</v>
      </c>
      <c r="G12" s="83" t="s">
        <v>22</v>
      </c>
      <c r="H12" s="83"/>
      <c r="I12" s="83" t="s">
        <v>23</v>
      </c>
      <c r="J12" s="83" t="s">
        <v>24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1024" ht="27.75" customHeight="1">
      <c r="A13" s="83"/>
      <c r="B13" s="83"/>
      <c r="C13" s="83"/>
      <c r="D13" s="83"/>
      <c r="E13" s="83"/>
      <c r="F13" s="83"/>
      <c r="G13" s="83"/>
      <c r="H13" s="83"/>
      <c r="I13" s="83"/>
      <c r="J13" s="7">
        <v>2021</v>
      </c>
      <c r="K13" s="8">
        <v>2022</v>
      </c>
      <c r="L13" s="8">
        <v>2023</v>
      </c>
      <c r="M13" s="8">
        <v>2024</v>
      </c>
      <c r="N13" s="8">
        <v>2025</v>
      </c>
      <c r="O13" s="9">
        <v>2026</v>
      </c>
      <c r="P13" s="9">
        <v>2027</v>
      </c>
      <c r="Q13" s="9">
        <v>2028</v>
      </c>
      <c r="R13" s="9">
        <v>2029</v>
      </c>
      <c r="S13" s="9">
        <v>2030</v>
      </c>
      <c r="T13" s="9">
        <v>2031</v>
      </c>
      <c r="U13" s="9">
        <v>2032</v>
      </c>
      <c r="V13" s="9">
        <v>2033</v>
      </c>
      <c r="W13" s="9">
        <v>2034</v>
      </c>
      <c r="X13" s="9">
        <v>2035</v>
      </c>
    </row>
    <row r="14" spans="1:1024" ht="27.75" customHeight="1">
      <c r="A14" s="83"/>
      <c r="B14" s="83"/>
      <c r="C14" s="83"/>
      <c r="D14" s="83"/>
      <c r="E14" s="83"/>
      <c r="F14" s="83"/>
      <c r="G14" s="5" t="s">
        <v>25</v>
      </c>
      <c r="H14" s="5" t="s">
        <v>26</v>
      </c>
      <c r="I14" s="5" t="s">
        <v>27</v>
      </c>
      <c r="J14" s="7">
        <v>1</v>
      </c>
      <c r="K14" s="8">
        <v>2</v>
      </c>
      <c r="L14" s="8">
        <v>3</v>
      </c>
      <c r="M14" s="8">
        <v>4</v>
      </c>
      <c r="N14" s="8">
        <v>5</v>
      </c>
      <c r="O14" s="9">
        <v>6</v>
      </c>
      <c r="P14" s="9">
        <v>7</v>
      </c>
      <c r="Q14" s="9">
        <v>8</v>
      </c>
      <c r="R14" s="9">
        <v>9</v>
      </c>
      <c r="S14" s="9">
        <v>10</v>
      </c>
      <c r="T14" s="9">
        <v>11</v>
      </c>
      <c r="U14" s="9">
        <v>12</v>
      </c>
      <c r="V14" s="9">
        <v>13</v>
      </c>
      <c r="W14" s="9">
        <v>14</v>
      </c>
      <c r="X14" s="9">
        <v>15</v>
      </c>
    </row>
    <row r="15" spans="1:1024" ht="45">
      <c r="A15" s="57" t="s">
        <v>28</v>
      </c>
      <c r="B15" s="15" t="s">
        <v>44</v>
      </c>
      <c r="C15" s="4" t="s">
        <v>29</v>
      </c>
      <c r="D15" s="84" t="s">
        <v>85</v>
      </c>
      <c r="E15" s="11">
        <f t="shared" ref="E15:E21" si="0">SUM(J15:X15)</f>
        <v>9500</v>
      </c>
      <c r="F15" s="55" t="s">
        <v>43</v>
      </c>
      <c r="G15" s="4">
        <v>2022</v>
      </c>
      <c r="H15" s="4">
        <v>2022</v>
      </c>
      <c r="I15" s="4" t="s">
        <v>32</v>
      </c>
      <c r="J15" s="12"/>
      <c r="K15" s="13">
        <v>9500</v>
      </c>
      <c r="L15" s="13"/>
      <c r="M15" s="18"/>
      <c r="N15" s="13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1024" ht="45">
      <c r="A16" s="57" t="s">
        <v>31</v>
      </c>
      <c r="B16" s="15" t="s">
        <v>45</v>
      </c>
      <c r="C16" s="4" t="s">
        <v>29</v>
      </c>
      <c r="D16" s="85"/>
      <c r="E16" s="11">
        <f t="shared" si="0"/>
        <v>9200</v>
      </c>
      <c r="F16" s="55" t="s">
        <v>43</v>
      </c>
      <c r="G16" s="79">
        <v>2022</v>
      </c>
      <c r="H16" s="79">
        <v>2022</v>
      </c>
      <c r="I16" s="4" t="s">
        <v>32</v>
      </c>
      <c r="J16" s="12"/>
      <c r="K16" s="13">
        <v>9200</v>
      </c>
      <c r="L16" s="13"/>
      <c r="M16" s="18"/>
      <c r="N16" s="13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1025" ht="45">
      <c r="A17" s="57" t="s">
        <v>40</v>
      </c>
      <c r="B17" s="15" t="s">
        <v>42</v>
      </c>
      <c r="C17" s="4" t="s">
        <v>29</v>
      </c>
      <c r="D17" s="85"/>
      <c r="E17" s="11">
        <f>SUM(J17:X17)</f>
        <v>5000</v>
      </c>
      <c r="F17" s="55" t="s">
        <v>43</v>
      </c>
      <c r="G17" s="4">
        <v>2024</v>
      </c>
      <c r="H17" s="4">
        <v>2024</v>
      </c>
      <c r="I17" s="4" t="s">
        <v>32</v>
      </c>
      <c r="J17" s="12"/>
      <c r="K17" s="13"/>
      <c r="L17" s="13"/>
      <c r="M17" s="13">
        <v>5000</v>
      </c>
      <c r="N17" s="13"/>
      <c r="O17" s="14"/>
      <c r="P17" s="14"/>
      <c r="Q17" s="16"/>
      <c r="R17" s="14"/>
      <c r="S17" s="14"/>
      <c r="T17" s="14"/>
      <c r="U17" s="14"/>
      <c r="V17" s="14"/>
      <c r="W17" s="14"/>
      <c r="X17" s="14"/>
    </row>
    <row r="18" spans="1:1025" ht="30">
      <c r="A18" s="57" t="s">
        <v>36</v>
      </c>
      <c r="B18" s="15" t="s">
        <v>39</v>
      </c>
      <c r="C18" s="4" t="s">
        <v>29</v>
      </c>
      <c r="D18" s="85"/>
      <c r="E18" s="11">
        <f>SUM(J18:X18)</f>
        <v>5900</v>
      </c>
      <c r="F18" s="55" t="s">
        <v>30</v>
      </c>
      <c r="G18" s="4">
        <v>2028</v>
      </c>
      <c r="H18" s="4">
        <v>2028</v>
      </c>
      <c r="I18" s="4" t="s">
        <v>38</v>
      </c>
      <c r="J18" s="12"/>
      <c r="K18" s="13"/>
      <c r="L18" s="13"/>
      <c r="M18" s="13"/>
      <c r="N18" s="13"/>
      <c r="O18" s="14"/>
      <c r="P18" s="14"/>
      <c r="Q18" s="14">
        <v>5900</v>
      </c>
      <c r="R18" s="14"/>
      <c r="S18" s="14"/>
      <c r="T18" s="14"/>
      <c r="U18" s="14"/>
      <c r="V18" s="14"/>
      <c r="W18" s="14"/>
      <c r="X18" s="14"/>
    </row>
    <row r="19" spans="1:1025" ht="30">
      <c r="A19" s="57" t="s">
        <v>33</v>
      </c>
      <c r="B19" s="15" t="s">
        <v>37</v>
      </c>
      <c r="C19" s="4" t="s">
        <v>29</v>
      </c>
      <c r="D19" s="85"/>
      <c r="E19" s="11">
        <f>SUM(J19:X19)</f>
        <v>210000</v>
      </c>
      <c r="F19" s="55" t="s">
        <v>35</v>
      </c>
      <c r="G19" s="4">
        <v>2022</v>
      </c>
      <c r="H19" s="4">
        <v>2035</v>
      </c>
      <c r="I19" s="4" t="s">
        <v>38</v>
      </c>
      <c r="J19" s="17"/>
      <c r="K19" s="18">
        <v>15000</v>
      </c>
      <c r="L19" s="18">
        <v>15000</v>
      </c>
      <c r="M19" s="13">
        <v>15000</v>
      </c>
      <c r="N19" s="13">
        <v>15000</v>
      </c>
      <c r="O19" s="14">
        <v>15000</v>
      </c>
      <c r="P19" s="14">
        <v>15000</v>
      </c>
      <c r="Q19" s="14">
        <v>15000</v>
      </c>
      <c r="R19" s="14">
        <v>15000</v>
      </c>
      <c r="S19" s="14">
        <v>15000</v>
      </c>
      <c r="T19" s="14">
        <v>15000</v>
      </c>
      <c r="U19" s="14">
        <v>15000</v>
      </c>
      <c r="V19" s="14">
        <v>15000</v>
      </c>
      <c r="W19" s="14">
        <v>15000</v>
      </c>
      <c r="X19" s="14">
        <v>15000</v>
      </c>
    </row>
    <row r="20" spans="1:1025">
      <c r="A20" s="57" t="s">
        <v>34</v>
      </c>
      <c r="B20" s="15" t="s">
        <v>41</v>
      </c>
      <c r="C20" s="4" t="s">
        <v>29</v>
      </c>
      <c r="D20" s="85"/>
      <c r="E20" s="11">
        <f>SUM(J20:X20)</f>
        <v>1400000</v>
      </c>
      <c r="F20" s="55" t="s">
        <v>35</v>
      </c>
      <c r="G20" s="4">
        <v>2022</v>
      </c>
      <c r="H20" s="4">
        <v>2035</v>
      </c>
      <c r="I20" s="4" t="s">
        <v>38</v>
      </c>
      <c r="J20" s="12"/>
      <c r="K20" s="13">
        <v>100000</v>
      </c>
      <c r="L20" s="13">
        <v>100000</v>
      </c>
      <c r="M20" s="13">
        <v>100000</v>
      </c>
      <c r="N20" s="13">
        <v>100000</v>
      </c>
      <c r="O20" s="14">
        <v>100000</v>
      </c>
      <c r="P20" s="14">
        <v>100000</v>
      </c>
      <c r="Q20" s="14">
        <v>100000</v>
      </c>
      <c r="R20" s="14">
        <v>100000</v>
      </c>
      <c r="S20" s="14">
        <v>100000</v>
      </c>
      <c r="T20" s="14">
        <v>100000</v>
      </c>
      <c r="U20" s="14">
        <v>100000</v>
      </c>
      <c r="V20" s="14">
        <v>100000</v>
      </c>
      <c r="W20" s="14">
        <v>100000</v>
      </c>
      <c r="X20" s="14">
        <v>100000</v>
      </c>
    </row>
    <row r="21" spans="1:1025" ht="30" customHeight="1">
      <c r="A21" s="4"/>
      <c r="B21" s="15" t="s">
        <v>46</v>
      </c>
      <c r="C21" s="4" t="s">
        <v>29</v>
      </c>
      <c r="D21" s="80"/>
      <c r="E21" s="11">
        <f t="shared" si="0"/>
        <v>19263.650000000005</v>
      </c>
      <c r="F21" s="55" t="s">
        <v>30</v>
      </c>
      <c r="G21" s="4">
        <v>2021</v>
      </c>
      <c r="H21" s="4">
        <v>2035</v>
      </c>
      <c r="I21" s="4" t="s">
        <v>38</v>
      </c>
      <c r="J21" s="12">
        <f>J23*0.05</f>
        <v>231.35000000000002</v>
      </c>
      <c r="K21" s="13">
        <f t="shared" ref="K21:X21" si="1">K23*0.15</f>
        <v>1359.45</v>
      </c>
      <c r="L21" s="13">
        <f t="shared" si="1"/>
        <v>1359.45</v>
      </c>
      <c r="M21" s="13">
        <f t="shared" si="1"/>
        <v>1359.45</v>
      </c>
      <c r="N21" s="13">
        <f t="shared" si="1"/>
        <v>1359.45</v>
      </c>
      <c r="O21" s="14">
        <f t="shared" si="1"/>
        <v>1359.45</v>
      </c>
      <c r="P21" s="14">
        <f t="shared" si="1"/>
        <v>1359.45</v>
      </c>
      <c r="Q21" s="14">
        <f t="shared" si="1"/>
        <v>1359.45</v>
      </c>
      <c r="R21" s="14">
        <f t="shared" si="1"/>
        <v>1359.45</v>
      </c>
      <c r="S21" s="14">
        <f t="shared" si="1"/>
        <v>1359.45</v>
      </c>
      <c r="T21" s="14">
        <f t="shared" si="1"/>
        <v>1359.45</v>
      </c>
      <c r="U21" s="14">
        <f t="shared" si="1"/>
        <v>1359.45</v>
      </c>
      <c r="V21" s="14">
        <f t="shared" si="1"/>
        <v>1359.45</v>
      </c>
      <c r="W21" s="14">
        <f t="shared" si="1"/>
        <v>1359.45</v>
      </c>
      <c r="X21" s="14">
        <f t="shared" si="1"/>
        <v>1359.45</v>
      </c>
    </row>
    <row r="22" spans="1:1025" ht="15" customHeight="1">
      <c r="A22" s="19"/>
      <c r="B22" s="82" t="s">
        <v>47</v>
      </c>
      <c r="C22" s="82"/>
      <c r="D22" s="82"/>
      <c r="E22" s="82"/>
      <c r="F22" s="82"/>
      <c r="G22" s="82"/>
      <c r="H22" s="82"/>
      <c r="I22" s="82"/>
      <c r="J22" s="48">
        <f t="shared" ref="J22:X22" si="2">SUM(J15:J21)</f>
        <v>231.35000000000002</v>
      </c>
      <c r="K22" s="48">
        <f t="shared" si="2"/>
        <v>135059.45000000001</v>
      </c>
      <c r="L22" s="20">
        <f t="shared" si="2"/>
        <v>116359.45</v>
      </c>
      <c r="M22" s="20">
        <f t="shared" si="2"/>
        <v>121359.45</v>
      </c>
      <c r="N22" s="20">
        <f t="shared" si="2"/>
        <v>116359.45</v>
      </c>
      <c r="O22" s="20">
        <f t="shared" si="2"/>
        <v>116359.45</v>
      </c>
      <c r="P22" s="20">
        <f t="shared" si="2"/>
        <v>116359.45</v>
      </c>
      <c r="Q22" s="20">
        <f t="shared" si="2"/>
        <v>122259.45</v>
      </c>
      <c r="R22" s="20">
        <f t="shared" si="2"/>
        <v>116359.45</v>
      </c>
      <c r="S22" s="20">
        <f t="shared" si="2"/>
        <v>116359.45</v>
      </c>
      <c r="T22" s="20">
        <f t="shared" si="2"/>
        <v>116359.45</v>
      </c>
      <c r="U22" s="20">
        <f t="shared" si="2"/>
        <v>116359.45</v>
      </c>
      <c r="V22" s="20">
        <f t="shared" si="2"/>
        <v>116359.45</v>
      </c>
      <c r="W22" s="20">
        <f t="shared" si="2"/>
        <v>116359.45</v>
      </c>
      <c r="X22" s="20">
        <f t="shared" si="2"/>
        <v>116359.45</v>
      </c>
    </row>
    <row r="23" spans="1:1025" ht="15" customHeight="1">
      <c r="A23" s="19"/>
      <c r="B23" s="82" t="s">
        <v>48</v>
      </c>
      <c r="C23" s="82"/>
      <c r="D23" s="82"/>
      <c r="E23" s="82"/>
      <c r="F23" s="82"/>
      <c r="G23" s="82"/>
      <c r="H23" s="82"/>
      <c r="I23" s="82"/>
      <c r="J23" s="48">
        <f>G24+I24</f>
        <v>4627</v>
      </c>
      <c r="K23" s="48">
        <f>I24</f>
        <v>9063</v>
      </c>
      <c r="L23" s="20">
        <f>I24</f>
        <v>9063</v>
      </c>
      <c r="M23" s="20">
        <f>I24</f>
        <v>9063</v>
      </c>
      <c r="N23" s="20">
        <f>I24</f>
        <v>9063</v>
      </c>
      <c r="O23" s="20">
        <f>I24</f>
        <v>9063</v>
      </c>
      <c r="P23" s="20">
        <f>I24</f>
        <v>9063</v>
      </c>
      <c r="Q23" s="20">
        <f>I24</f>
        <v>9063</v>
      </c>
      <c r="R23" s="20">
        <f>I24</f>
        <v>9063</v>
      </c>
      <c r="S23" s="20">
        <f>I24</f>
        <v>9063</v>
      </c>
      <c r="T23" s="20">
        <f>I24</f>
        <v>9063</v>
      </c>
      <c r="U23" s="20">
        <f>I24</f>
        <v>9063</v>
      </c>
      <c r="V23" s="20">
        <f>I24</f>
        <v>9063</v>
      </c>
      <c r="W23" s="20">
        <f>I24</f>
        <v>9063</v>
      </c>
      <c r="X23" s="20">
        <f>I24</f>
        <v>9063</v>
      </c>
    </row>
    <row r="24" spans="1:1025" s="47" customFormat="1">
      <c r="A24" s="49"/>
      <c r="B24" s="50" t="s">
        <v>49</v>
      </c>
      <c r="C24" s="51"/>
      <c r="D24" s="51"/>
      <c r="E24" s="51"/>
      <c r="F24" s="52" t="s">
        <v>86</v>
      </c>
      <c r="G24" s="81">
        <v>-4436</v>
      </c>
      <c r="H24" s="53" t="s">
        <v>87</v>
      </c>
      <c r="I24" s="81">
        <v>9063</v>
      </c>
      <c r="J24" s="48">
        <f>J23-J22-BT!J21</f>
        <v>4164.2999999999993</v>
      </c>
      <c r="K24" s="48">
        <f>J24+K23-K22-BT!K21+K19+K20+K15+K16</f>
        <v>114.69999999998254</v>
      </c>
      <c r="L24" s="48">
        <f>K24+L23-L22-BT!L21+L19+L20</f>
        <v>-24634.900000000023</v>
      </c>
      <c r="M24" s="48">
        <f>L24+M23-M22-BT!M21+M19+M20</f>
        <v>-32384.500000000029</v>
      </c>
      <c r="N24" s="48">
        <f>M24+N23-N22-BT!N21+N19+N20</f>
        <v>-25134.100000000006</v>
      </c>
      <c r="O24" s="48">
        <f>N24+O23-O22-BT!O20+O19+O20</f>
        <v>-17883.699999999983</v>
      </c>
      <c r="P24" s="48">
        <f>O24+P23-P22-BT!P20+P19+P20</f>
        <v>-10633.299999999974</v>
      </c>
      <c r="Q24" s="48">
        <f>P24+Q23-Q22-BT!Q20+Q19+Q20</f>
        <v>-9282.8999999999651</v>
      </c>
      <c r="R24" s="48">
        <f>Q24+R23-R22-BT!R20+R19+R20</f>
        <v>-2032.4999999999563</v>
      </c>
      <c r="S24" s="48">
        <f>R24+S23-S22-BT!S20+S19+S20</f>
        <v>5217.9000000000524</v>
      </c>
      <c r="T24" s="48">
        <f>S24+T23-T22-BT!T20+T19+T20</f>
        <v>12468.300000000061</v>
      </c>
      <c r="U24" s="48">
        <f>T24+U23-U22-BT!U20+U19+U20</f>
        <v>19718.70000000007</v>
      </c>
      <c r="V24" s="48">
        <f>U24+V23-V22-BT!V20+V19+V20</f>
        <v>26969.100000000079</v>
      </c>
      <c r="W24" s="48">
        <f>V24+W23-W22-BT!W20+W19+W20</f>
        <v>34219.500000000087</v>
      </c>
      <c r="X24" s="48">
        <f>W24+X23-X22-BT!X20+X19+X20</f>
        <v>41469.900000000096</v>
      </c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  <c r="AMK24" s="46"/>
    </row>
    <row r="25" spans="1:1025">
      <c r="A25"/>
      <c r="C25"/>
      <c r="D25"/>
      <c r="E25"/>
      <c r="F25" s="56"/>
      <c r="H25"/>
    </row>
    <row r="26" spans="1:1025">
      <c r="A26" s="21" t="s">
        <v>50</v>
      </c>
      <c r="C26"/>
      <c r="D26"/>
      <c r="E26"/>
      <c r="H26" s="22"/>
    </row>
    <row r="27" spans="1:1025">
      <c r="A27" s="21" t="s">
        <v>51</v>
      </c>
      <c r="C27"/>
      <c r="D27"/>
      <c r="E27"/>
    </row>
    <row r="28" spans="1:1025" ht="15.75" thickBot="1">
      <c r="C28"/>
      <c r="D28"/>
      <c r="E28"/>
    </row>
    <row r="29" spans="1:1025" ht="94.15" customHeight="1">
      <c r="C29" s="23"/>
      <c r="D29" s="24" t="s">
        <v>52</v>
      </c>
      <c r="E29" s="24" t="s">
        <v>76</v>
      </c>
      <c r="F29" s="25" t="s">
        <v>74</v>
      </c>
    </row>
    <row r="30" spans="1:1025" ht="135">
      <c r="C30" s="26" t="s">
        <v>53</v>
      </c>
      <c r="D30" s="10" t="s">
        <v>82</v>
      </c>
      <c r="E30" s="45">
        <f>SUM(J15:J21)</f>
        <v>231.35000000000002</v>
      </c>
      <c r="F30" s="71">
        <f>J23</f>
        <v>4627</v>
      </c>
    </row>
    <row r="31" spans="1:1025" ht="75.599999999999994" customHeight="1">
      <c r="C31" s="26" t="s">
        <v>54</v>
      </c>
      <c r="D31" s="10" t="s">
        <v>70</v>
      </c>
      <c r="E31" s="69">
        <f>SUM(K15:N21)</f>
        <v>489137.80000000005</v>
      </c>
      <c r="F31" s="71">
        <f>J24+4*I24</f>
        <v>40416.300000000003</v>
      </c>
    </row>
    <row r="32" spans="1:1025" ht="45" customHeight="1" thickBot="1">
      <c r="C32" s="27" t="s">
        <v>56</v>
      </c>
      <c r="D32" s="28" t="s">
        <v>55</v>
      </c>
      <c r="E32" s="70">
        <f>SUM(O15:X21)</f>
        <v>1169494.4999999995</v>
      </c>
      <c r="F32" s="72">
        <f>N24+10*I24</f>
        <v>65495.899999999994</v>
      </c>
    </row>
  </sheetData>
  <mergeCells count="23"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J12:X12"/>
    <mergeCell ref="A12:A14"/>
    <mergeCell ref="B12:B14"/>
    <mergeCell ref="C12:C14"/>
    <mergeCell ref="D12:D14"/>
    <mergeCell ref="E12:E14"/>
    <mergeCell ref="B22:I22"/>
    <mergeCell ref="B23:I23"/>
    <mergeCell ref="F12:F14"/>
    <mergeCell ref="G12:H13"/>
    <mergeCell ref="I12:I13"/>
    <mergeCell ref="D15:D20"/>
  </mergeCells>
  <pageMargins left="0.7" right="0.7" top="0.75" bottom="0.75" header="0.51180555555555496" footer="0.51180555555555496"/>
  <pageSetup paperSize="8" scale="4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AMK30"/>
  <sheetViews>
    <sheetView view="pageBreakPreview" topLeftCell="A2" zoomScale="80" zoomScaleSheetLayoutView="80" workbookViewId="0">
      <selection activeCell="J17" sqref="J17"/>
    </sheetView>
  </sheetViews>
  <sheetFormatPr defaultRowHeight="15"/>
  <cols>
    <col min="1" max="1" width="12" style="29"/>
    <col min="2" max="2" width="27.7109375" style="29"/>
    <col min="3" max="3" width="13.5703125" style="29"/>
    <col min="4" max="4" width="19.140625" style="29"/>
    <col min="5" max="5" width="25.85546875" style="29"/>
    <col min="6" max="6" width="17.85546875" style="29"/>
    <col min="7" max="7" width="10.7109375" style="29"/>
    <col min="8" max="8" width="12.7109375" style="29"/>
    <col min="9" max="9" width="12.85546875" style="29"/>
    <col min="10" max="24" width="8.7109375" style="29"/>
    <col min="25" max="1025" width="9.140625" style="29"/>
  </cols>
  <sheetData>
    <row r="1" spans="1:1024">
      <c r="A1" s="94" t="s">
        <v>84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94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95" t="s">
        <v>58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95" t="s">
        <v>59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95" t="s">
        <v>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96" t="s">
        <v>60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1" spans="1:1024" s="31" customFormat="1">
      <c r="A11" s="30" t="s">
        <v>7</v>
      </c>
      <c r="B11" s="30" t="s">
        <v>8</v>
      </c>
      <c r="C11" s="30" t="s">
        <v>9</v>
      </c>
      <c r="D11" s="30" t="s">
        <v>10</v>
      </c>
      <c r="E11" s="30" t="s">
        <v>11</v>
      </c>
      <c r="F11" s="30" t="s">
        <v>12</v>
      </c>
      <c r="G11" s="97" t="s">
        <v>13</v>
      </c>
      <c r="H11" s="97"/>
      <c r="I11" s="30" t="s">
        <v>14</v>
      </c>
      <c r="J11" s="97" t="s">
        <v>15</v>
      </c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1024" s="33" customFormat="1" ht="15" customHeight="1">
      <c r="A12" s="90" t="s">
        <v>16</v>
      </c>
      <c r="B12" s="90" t="s">
        <v>17</v>
      </c>
      <c r="C12" s="90" t="s">
        <v>18</v>
      </c>
      <c r="D12" s="90" t="s">
        <v>19</v>
      </c>
      <c r="E12" s="90" t="s">
        <v>20</v>
      </c>
      <c r="F12" s="90" t="s">
        <v>21</v>
      </c>
      <c r="G12" s="90" t="s">
        <v>22</v>
      </c>
      <c r="H12" s="90"/>
      <c r="I12" s="90" t="s">
        <v>23</v>
      </c>
      <c r="J12" s="90" t="s">
        <v>24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1024">
      <c r="A13" s="90"/>
      <c r="B13" s="90"/>
      <c r="C13" s="90"/>
      <c r="D13" s="90"/>
      <c r="E13" s="90"/>
      <c r="F13" s="90"/>
      <c r="G13" s="90"/>
      <c r="H13" s="90"/>
      <c r="I13" s="90"/>
      <c r="J13" s="34">
        <v>2021</v>
      </c>
      <c r="K13" s="35">
        <v>2022</v>
      </c>
      <c r="L13" s="35">
        <v>2023</v>
      </c>
      <c r="M13" s="35">
        <v>2024</v>
      </c>
      <c r="N13" s="35">
        <v>2025</v>
      </c>
      <c r="O13" s="36">
        <v>2026</v>
      </c>
      <c r="P13" s="36">
        <v>2027</v>
      </c>
      <c r="Q13" s="36">
        <v>2028</v>
      </c>
      <c r="R13" s="36">
        <v>2029</v>
      </c>
      <c r="S13" s="36">
        <v>2030</v>
      </c>
      <c r="T13" s="36">
        <v>2031</v>
      </c>
      <c r="U13" s="36">
        <v>2032</v>
      </c>
      <c r="V13" s="36">
        <v>2033</v>
      </c>
      <c r="W13" s="36">
        <v>2034</v>
      </c>
      <c r="X13" s="36">
        <v>2035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30">
      <c r="A14" s="90"/>
      <c r="B14" s="90"/>
      <c r="C14" s="90"/>
      <c r="D14" s="90"/>
      <c r="E14" s="90"/>
      <c r="F14" s="90"/>
      <c r="G14" s="32" t="s">
        <v>25</v>
      </c>
      <c r="H14" s="32" t="s">
        <v>26</v>
      </c>
      <c r="I14" s="32" t="s">
        <v>27</v>
      </c>
      <c r="J14" s="34">
        <v>1</v>
      </c>
      <c r="K14" s="35">
        <v>2</v>
      </c>
      <c r="L14" s="35">
        <v>3</v>
      </c>
      <c r="M14" s="35">
        <v>4</v>
      </c>
      <c r="N14" s="35">
        <v>5</v>
      </c>
      <c r="O14" s="36">
        <v>6</v>
      </c>
      <c r="P14" s="36">
        <v>7</v>
      </c>
      <c r="Q14" s="36">
        <v>8</v>
      </c>
      <c r="R14" s="36">
        <v>9</v>
      </c>
      <c r="S14" s="36">
        <v>10</v>
      </c>
      <c r="T14" s="36">
        <v>11</v>
      </c>
      <c r="U14" s="36">
        <v>12</v>
      </c>
      <c r="V14" s="36">
        <v>13</v>
      </c>
      <c r="W14" s="36">
        <v>14</v>
      </c>
      <c r="X14" s="36">
        <v>15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90">
      <c r="A15" s="76">
        <v>1</v>
      </c>
      <c r="B15" s="77" t="s">
        <v>78</v>
      </c>
      <c r="C15" s="76" t="s">
        <v>80</v>
      </c>
      <c r="D15" s="91" t="s">
        <v>83</v>
      </c>
      <c r="E15" s="63">
        <f>SUM(J15)</f>
        <v>0</v>
      </c>
      <c r="F15" s="76" t="s">
        <v>73</v>
      </c>
      <c r="G15" s="76">
        <v>2020</v>
      </c>
      <c r="H15" s="76">
        <v>2020</v>
      </c>
      <c r="I15" s="76" t="s">
        <v>79</v>
      </c>
      <c r="J15" s="64"/>
      <c r="K15" s="35"/>
      <c r="L15" s="35"/>
      <c r="M15" s="35"/>
      <c r="N15" s="35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45" customHeight="1">
      <c r="A16" s="61" t="s">
        <v>33</v>
      </c>
      <c r="B16" s="62" t="s">
        <v>61</v>
      </c>
      <c r="C16" s="61" t="s">
        <v>29</v>
      </c>
      <c r="D16" s="92"/>
      <c r="E16" s="63">
        <f>SUM(K16:X16)</f>
        <v>2800</v>
      </c>
      <c r="F16" s="65" t="s">
        <v>62</v>
      </c>
      <c r="G16" s="65">
        <v>2021</v>
      </c>
      <c r="H16" s="65">
        <v>2022</v>
      </c>
      <c r="I16" s="65" t="s">
        <v>32</v>
      </c>
      <c r="J16" s="64"/>
      <c r="K16" s="66">
        <v>300</v>
      </c>
      <c r="L16" s="66">
        <v>2500</v>
      </c>
      <c r="M16" s="66"/>
      <c r="N16" s="6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ht="42" customHeight="1">
      <c r="A17" s="61" t="s">
        <v>34</v>
      </c>
      <c r="B17" s="62" t="s">
        <v>63</v>
      </c>
      <c r="C17" s="61" t="s">
        <v>29</v>
      </c>
      <c r="D17" s="92"/>
      <c r="E17" s="63">
        <f>SUM(K17:X17)</f>
        <v>8500</v>
      </c>
      <c r="F17" s="65" t="s">
        <v>62</v>
      </c>
      <c r="G17" s="65">
        <v>2021</v>
      </c>
      <c r="H17" s="65">
        <v>2022</v>
      </c>
      <c r="I17" s="65" t="s">
        <v>32</v>
      </c>
      <c r="J17" s="64"/>
      <c r="K17" s="66">
        <v>500</v>
      </c>
      <c r="L17" s="66">
        <v>8000</v>
      </c>
      <c r="M17" s="66"/>
      <c r="N17" s="6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5" ht="45">
      <c r="A18" s="61" t="s">
        <v>40</v>
      </c>
      <c r="B18" s="62" t="s">
        <v>64</v>
      </c>
      <c r="C18" s="61" t="s">
        <v>29</v>
      </c>
      <c r="D18" s="92"/>
      <c r="E18" s="63">
        <f>SUM(K18:X18)</f>
        <v>12000</v>
      </c>
      <c r="F18" s="65" t="s">
        <v>62</v>
      </c>
      <c r="G18" s="65">
        <v>2021</v>
      </c>
      <c r="H18" s="65">
        <v>2022</v>
      </c>
      <c r="I18" s="65" t="s">
        <v>32</v>
      </c>
      <c r="J18" s="64"/>
      <c r="K18" s="66">
        <v>500</v>
      </c>
      <c r="L18" s="66">
        <v>11500</v>
      </c>
      <c r="M18" s="66"/>
      <c r="N18" s="66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1025" s="60" customFormat="1" ht="90">
      <c r="A19" s="61" t="s">
        <v>68</v>
      </c>
      <c r="B19" s="62" t="s">
        <v>72</v>
      </c>
      <c r="C19" s="61" t="s">
        <v>75</v>
      </c>
      <c r="D19" s="92"/>
      <c r="E19" s="63">
        <f>SUM(K19:X19)</f>
        <v>30000</v>
      </c>
      <c r="F19" s="61" t="s">
        <v>73</v>
      </c>
      <c r="G19" s="65">
        <v>2021</v>
      </c>
      <c r="H19" s="65">
        <v>2023</v>
      </c>
      <c r="I19" s="65" t="s">
        <v>69</v>
      </c>
      <c r="J19" s="64"/>
      <c r="K19" s="66">
        <v>10000</v>
      </c>
      <c r="L19" s="66">
        <v>10000</v>
      </c>
      <c r="M19" s="66">
        <v>10000</v>
      </c>
      <c r="N19" s="75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  <c r="LC19" s="59"/>
      <c r="LD19" s="59"/>
      <c r="LE19" s="59"/>
      <c r="LF19" s="59"/>
      <c r="LG19" s="59"/>
      <c r="LH19" s="59"/>
      <c r="LI19" s="59"/>
      <c r="LJ19" s="59"/>
      <c r="LK19" s="59"/>
      <c r="LL19" s="59"/>
      <c r="LM19" s="59"/>
      <c r="LN19" s="59"/>
      <c r="LO19" s="59"/>
      <c r="LP19" s="59"/>
      <c r="LQ19" s="59"/>
      <c r="LR19" s="59"/>
      <c r="LS19" s="59"/>
      <c r="LT19" s="59"/>
      <c r="LU19" s="59"/>
      <c r="LV19" s="59"/>
      <c r="LW19" s="59"/>
      <c r="LX19" s="59"/>
      <c r="LY19" s="59"/>
      <c r="LZ19" s="59"/>
      <c r="MA19" s="59"/>
      <c r="MB19" s="59"/>
      <c r="MC19" s="59"/>
      <c r="MD19" s="59"/>
      <c r="ME19" s="59"/>
      <c r="MF19" s="59"/>
      <c r="MG19" s="59"/>
      <c r="MH19" s="59"/>
      <c r="MI19" s="59"/>
      <c r="MJ19" s="59"/>
      <c r="MK19" s="59"/>
      <c r="ML19" s="59"/>
      <c r="MM19" s="59"/>
      <c r="MN19" s="59"/>
      <c r="MO19" s="59"/>
      <c r="MP19" s="59"/>
      <c r="MQ19" s="59"/>
      <c r="MR19" s="59"/>
      <c r="MS19" s="59"/>
      <c r="MT19" s="59"/>
      <c r="MU19" s="59"/>
      <c r="MV19" s="59"/>
      <c r="MW19" s="59"/>
      <c r="MX19" s="59"/>
      <c r="MY19" s="59"/>
      <c r="MZ19" s="59"/>
      <c r="NA19" s="59"/>
      <c r="NB19" s="59"/>
      <c r="NC19" s="59"/>
      <c r="ND19" s="59"/>
      <c r="NE19" s="59"/>
      <c r="NF19" s="59"/>
      <c r="NG19" s="59"/>
      <c r="NH19" s="59"/>
      <c r="NI19" s="59"/>
      <c r="NJ19" s="59"/>
      <c r="NK19" s="59"/>
      <c r="NL19" s="59"/>
      <c r="NM19" s="59"/>
      <c r="NN19" s="59"/>
      <c r="NO19" s="59"/>
      <c r="NP19" s="59"/>
      <c r="NQ19" s="59"/>
      <c r="NR19" s="59"/>
      <c r="NS19" s="59"/>
      <c r="NT19" s="59"/>
      <c r="NU19" s="59"/>
      <c r="NV19" s="59"/>
      <c r="NW19" s="59"/>
      <c r="NX19" s="59"/>
      <c r="NY19" s="59"/>
      <c r="NZ19" s="59"/>
      <c r="OA19" s="59"/>
      <c r="OB19" s="59"/>
      <c r="OC19" s="59"/>
      <c r="OD19" s="59"/>
      <c r="OE19" s="59"/>
      <c r="OF19" s="59"/>
      <c r="OG19" s="59"/>
      <c r="OH19" s="59"/>
      <c r="OI19" s="59"/>
      <c r="OJ19" s="59"/>
      <c r="OK19" s="59"/>
      <c r="OL19" s="59"/>
      <c r="OM19" s="59"/>
      <c r="ON19" s="59"/>
      <c r="OO19" s="59"/>
      <c r="OP19" s="59"/>
      <c r="OQ19" s="59"/>
      <c r="OR19" s="59"/>
      <c r="OS19" s="59"/>
      <c r="OT19" s="59"/>
      <c r="OU19" s="59"/>
      <c r="OV19" s="59"/>
      <c r="OW19" s="59"/>
      <c r="OX19" s="59"/>
      <c r="OY19" s="59"/>
      <c r="OZ19" s="59"/>
      <c r="PA19" s="59"/>
      <c r="PB19" s="59"/>
      <c r="PC19" s="59"/>
      <c r="PD19" s="59"/>
      <c r="PE19" s="59"/>
      <c r="PF19" s="59"/>
      <c r="PG19" s="59"/>
      <c r="PH19" s="59"/>
      <c r="PI19" s="59"/>
      <c r="PJ19" s="59"/>
      <c r="PK19" s="59"/>
      <c r="PL19" s="59"/>
      <c r="PM19" s="59"/>
      <c r="PN19" s="59"/>
      <c r="PO19" s="59"/>
      <c r="PP19" s="59"/>
      <c r="PQ19" s="59"/>
      <c r="PR19" s="59"/>
      <c r="PS19" s="59"/>
      <c r="PT19" s="59"/>
      <c r="PU19" s="59"/>
      <c r="PV19" s="59"/>
      <c r="PW19" s="59"/>
      <c r="PX19" s="59"/>
      <c r="PY19" s="59"/>
      <c r="PZ19" s="59"/>
      <c r="QA19" s="59"/>
      <c r="QB19" s="59"/>
      <c r="QC19" s="59"/>
      <c r="QD19" s="59"/>
      <c r="QE19" s="59"/>
      <c r="QF19" s="59"/>
      <c r="QG19" s="59"/>
      <c r="QH19" s="59"/>
      <c r="QI19" s="59"/>
      <c r="QJ19" s="59"/>
      <c r="QK19" s="59"/>
      <c r="QL19" s="59"/>
      <c r="QM19" s="59"/>
      <c r="QN19" s="59"/>
      <c r="QO19" s="59"/>
      <c r="QP19" s="59"/>
      <c r="QQ19" s="59"/>
      <c r="QR19" s="59"/>
      <c r="QS19" s="59"/>
      <c r="QT19" s="59"/>
      <c r="QU19" s="59"/>
      <c r="QV19" s="59"/>
      <c r="QW19" s="59"/>
      <c r="QX19" s="59"/>
      <c r="QY19" s="59"/>
      <c r="QZ19" s="59"/>
      <c r="RA19" s="59"/>
      <c r="RB19" s="59"/>
      <c r="RC19" s="59"/>
      <c r="RD19" s="59"/>
      <c r="RE19" s="59"/>
      <c r="RF19" s="59"/>
      <c r="RG19" s="59"/>
      <c r="RH19" s="59"/>
      <c r="RI19" s="59"/>
      <c r="RJ19" s="59"/>
      <c r="RK19" s="59"/>
      <c r="RL19" s="59"/>
      <c r="RM19" s="59"/>
      <c r="RN19" s="59"/>
      <c r="RO19" s="59"/>
      <c r="RP19" s="59"/>
      <c r="RQ19" s="59"/>
      <c r="RR19" s="59"/>
      <c r="RS19" s="59"/>
      <c r="RT19" s="59"/>
      <c r="RU19" s="59"/>
      <c r="RV19" s="59"/>
      <c r="RW19" s="59"/>
      <c r="RX19" s="59"/>
      <c r="RY19" s="59"/>
      <c r="RZ19" s="59"/>
      <c r="SA19" s="59"/>
      <c r="SB19" s="59"/>
      <c r="SC19" s="59"/>
      <c r="SD19" s="59"/>
      <c r="SE19" s="59"/>
      <c r="SF19" s="59"/>
      <c r="SG19" s="59"/>
      <c r="SH19" s="59"/>
      <c r="SI19" s="59"/>
      <c r="SJ19" s="59"/>
      <c r="SK19" s="59"/>
      <c r="SL19" s="59"/>
      <c r="SM19" s="59"/>
      <c r="SN19" s="59"/>
      <c r="SO19" s="59"/>
      <c r="SP19" s="59"/>
      <c r="SQ19" s="59"/>
      <c r="SR19" s="59"/>
      <c r="SS19" s="59"/>
      <c r="ST19" s="59"/>
      <c r="SU19" s="59"/>
      <c r="SV19" s="59"/>
      <c r="SW19" s="59"/>
      <c r="SX19" s="59"/>
      <c r="SY19" s="59"/>
      <c r="SZ19" s="59"/>
      <c r="TA19" s="59"/>
      <c r="TB19" s="59"/>
      <c r="TC19" s="59"/>
      <c r="TD19" s="59"/>
      <c r="TE19" s="59"/>
      <c r="TF19" s="59"/>
      <c r="TG19" s="59"/>
      <c r="TH19" s="59"/>
      <c r="TI19" s="59"/>
      <c r="TJ19" s="59"/>
      <c r="TK19" s="59"/>
      <c r="TL19" s="59"/>
      <c r="TM19" s="59"/>
      <c r="TN19" s="59"/>
      <c r="TO19" s="59"/>
      <c r="TP19" s="59"/>
      <c r="TQ19" s="59"/>
      <c r="TR19" s="59"/>
      <c r="TS19" s="59"/>
      <c r="TT19" s="59"/>
      <c r="TU19" s="59"/>
      <c r="TV19" s="59"/>
      <c r="TW19" s="59"/>
      <c r="TX19" s="59"/>
      <c r="TY19" s="59"/>
      <c r="TZ19" s="59"/>
      <c r="UA19" s="59"/>
      <c r="UB19" s="59"/>
      <c r="UC19" s="59"/>
      <c r="UD19" s="59"/>
      <c r="UE19" s="59"/>
      <c r="UF19" s="59"/>
      <c r="UG19" s="59"/>
      <c r="UH19" s="59"/>
      <c r="UI19" s="59"/>
      <c r="UJ19" s="59"/>
      <c r="UK19" s="59"/>
      <c r="UL19" s="59"/>
      <c r="UM19" s="59"/>
      <c r="UN19" s="59"/>
      <c r="UO19" s="59"/>
      <c r="UP19" s="59"/>
      <c r="UQ19" s="59"/>
      <c r="UR19" s="59"/>
      <c r="US19" s="59"/>
      <c r="UT19" s="59"/>
      <c r="UU19" s="59"/>
      <c r="UV19" s="59"/>
      <c r="UW19" s="59"/>
      <c r="UX19" s="59"/>
      <c r="UY19" s="59"/>
      <c r="UZ19" s="59"/>
      <c r="VA19" s="59"/>
      <c r="VB19" s="59"/>
      <c r="VC19" s="59"/>
      <c r="VD19" s="59"/>
      <c r="VE19" s="59"/>
      <c r="VF19" s="59"/>
      <c r="VG19" s="59"/>
      <c r="VH19" s="59"/>
      <c r="VI19" s="59"/>
      <c r="VJ19" s="59"/>
      <c r="VK19" s="59"/>
      <c r="VL19" s="59"/>
      <c r="VM19" s="59"/>
      <c r="VN19" s="59"/>
      <c r="VO19" s="59"/>
      <c r="VP19" s="59"/>
      <c r="VQ19" s="59"/>
      <c r="VR19" s="59"/>
      <c r="VS19" s="59"/>
      <c r="VT19" s="59"/>
      <c r="VU19" s="59"/>
      <c r="VV19" s="59"/>
      <c r="VW19" s="59"/>
      <c r="VX19" s="59"/>
      <c r="VY19" s="59"/>
      <c r="VZ19" s="59"/>
      <c r="WA19" s="59"/>
      <c r="WB19" s="59"/>
      <c r="WC19" s="59"/>
      <c r="WD19" s="59"/>
      <c r="WE19" s="59"/>
      <c r="WF19" s="59"/>
      <c r="WG19" s="59"/>
      <c r="WH19" s="59"/>
      <c r="WI19" s="59"/>
      <c r="WJ19" s="59"/>
      <c r="WK19" s="59"/>
      <c r="WL19" s="59"/>
      <c r="WM19" s="59"/>
      <c r="WN19" s="59"/>
      <c r="WO19" s="59"/>
      <c r="WP19" s="59"/>
      <c r="WQ19" s="59"/>
      <c r="WR19" s="59"/>
      <c r="WS19" s="59"/>
      <c r="WT19" s="59"/>
      <c r="WU19" s="59"/>
      <c r="WV19" s="59"/>
      <c r="WW19" s="59"/>
      <c r="WX19" s="59"/>
      <c r="WY19" s="59"/>
      <c r="WZ19" s="59"/>
      <c r="XA19" s="59"/>
      <c r="XB19" s="59"/>
      <c r="XC19" s="59"/>
      <c r="XD19" s="59"/>
      <c r="XE19" s="59"/>
      <c r="XF19" s="59"/>
      <c r="XG19" s="59"/>
      <c r="XH19" s="59"/>
      <c r="XI19" s="59"/>
      <c r="XJ19" s="59"/>
      <c r="XK19" s="59"/>
      <c r="XL19" s="59"/>
      <c r="XM19" s="59"/>
      <c r="XN19" s="59"/>
      <c r="XO19" s="59"/>
      <c r="XP19" s="59"/>
      <c r="XQ19" s="59"/>
      <c r="XR19" s="59"/>
      <c r="XS19" s="59"/>
      <c r="XT19" s="59"/>
      <c r="XU19" s="59"/>
      <c r="XV19" s="59"/>
      <c r="XW19" s="59"/>
      <c r="XX19" s="59"/>
      <c r="XY19" s="59"/>
      <c r="XZ19" s="59"/>
      <c r="YA19" s="59"/>
      <c r="YB19" s="59"/>
      <c r="YC19" s="59"/>
      <c r="YD19" s="59"/>
      <c r="YE19" s="59"/>
      <c r="YF19" s="59"/>
      <c r="YG19" s="59"/>
      <c r="YH19" s="59"/>
      <c r="YI19" s="59"/>
      <c r="YJ19" s="59"/>
      <c r="YK19" s="59"/>
      <c r="YL19" s="59"/>
      <c r="YM19" s="59"/>
      <c r="YN19" s="59"/>
      <c r="YO19" s="59"/>
      <c r="YP19" s="59"/>
      <c r="YQ19" s="59"/>
      <c r="YR19" s="59"/>
      <c r="YS19" s="59"/>
      <c r="YT19" s="59"/>
      <c r="YU19" s="59"/>
      <c r="YV19" s="59"/>
      <c r="YW19" s="59"/>
      <c r="YX19" s="59"/>
      <c r="YY19" s="59"/>
      <c r="YZ19" s="59"/>
      <c r="ZA19" s="59"/>
      <c r="ZB19" s="59"/>
      <c r="ZC19" s="59"/>
      <c r="ZD19" s="59"/>
      <c r="ZE19" s="59"/>
      <c r="ZF19" s="59"/>
      <c r="ZG19" s="59"/>
      <c r="ZH19" s="59"/>
      <c r="ZI19" s="59"/>
      <c r="ZJ19" s="59"/>
      <c r="ZK19" s="59"/>
      <c r="ZL19" s="59"/>
      <c r="ZM19" s="59"/>
      <c r="ZN19" s="59"/>
      <c r="ZO19" s="59"/>
      <c r="ZP19" s="59"/>
      <c r="ZQ19" s="59"/>
      <c r="ZR19" s="59"/>
      <c r="ZS19" s="59"/>
      <c r="ZT19" s="59"/>
      <c r="ZU19" s="59"/>
      <c r="ZV19" s="59"/>
      <c r="ZW19" s="59"/>
      <c r="ZX19" s="59"/>
      <c r="ZY19" s="59"/>
      <c r="ZZ19" s="59"/>
      <c r="AAA19" s="59"/>
      <c r="AAB19" s="59"/>
      <c r="AAC19" s="59"/>
      <c r="AAD19" s="59"/>
      <c r="AAE19" s="59"/>
      <c r="AAF19" s="59"/>
      <c r="AAG19" s="59"/>
      <c r="AAH19" s="59"/>
      <c r="AAI19" s="59"/>
      <c r="AAJ19" s="59"/>
      <c r="AAK19" s="59"/>
      <c r="AAL19" s="59"/>
      <c r="AAM19" s="59"/>
      <c r="AAN19" s="59"/>
      <c r="AAO19" s="59"/>
      <c r="AAP19" s="59"/>
      <c r="AAQ19" s="59"/>
      <c r="AAR19" s="59"/>
      <c r="AAS19" s="59"/>
      <c r="AAT19" s="59"/>
      <c r="AAU19" s="59"/>
      <c r="AAV19" s="59"/>
      <c r="AAW19" s="59"/>
      <c r="AAX19" s="59"/>
      <c r="AAY19" s="59"/>
      <c r="AAZ19" s="59"/>
      <c r="ABA19" s="59"/>
      <c r="ABB19" s="59"/>
      <c r="ABC19" s="59"/>
      <c r="ABD19" s="59"/>
      <c r="ABE19" s="59"/>
      <c r="ABF19" s="59"/>
      <c r="ABG19" s="59"/>
      <c r="ABH19" s="59"/>
      <c r="ABI19" s="59"/>
      <c r="ABJ19" s="59"/>
      <c r="ABK19" s="59"/>
      <c r="ABL19" s="59"/>
      <c r="ABM19" s="59"/>
      <c r="ABN19" s="59"/>
      <c r="ABO19" s="59"/>
      <c r="ABP19" s="59"/>
      <c r="ABQ19" s="59"/>
      <c r="ABR19" s="59"/>
      <c r="ABS19" s="59"/>
      <c r="ABT19" s="59"/>
      <c r="ABU19" s="59"/>
      <c r="ABV19" s="59"/>
      <c r="ABW19" s="59"/>
      <c r="ABX19" s="59"/>
      <c r="ABY19" s="59"/>
      <c r="ABZ19" s="59"/>
      <c r="ACA19" s="59"/>
      <c r="ACB19" s="59"/>
      <c r="ACC19" s="59"/>
      <c r="ACD19" s="59"/>
      <c r="ACE19" s="59"/>
      <c r="ACF19" s="59"/>
      <c r="ACG19" s="59"/>
      <c r="ACH19" s="59"/>
      <c r="ACI19" s="59"/>
      <c r="ACJ19" s="59"/>
      <c r="ACK19" s="59"/>
      <c r="ACL19" s="59"/>
      <c r="ACM19" s="59"/>
      <c r="ACN19" s="59"/>
      <c r="ACO19" s="59"/>
      <c r="ACP19" s="59"/>
      <c r="ACQ19" s="59"/>
      <c r="ACR19" s="59"/>
      <c r="ACS19" s="59"/>
      <c r="ACT19" s="59"/>
      <c r="ACU19" s="59"/>
      <c r="ACV19" s="59"/>
      <c r="ACW19" s="59"/>
      <c r="ACX19" s="59"/>
      <c r="ACY19" s="59"/>
      <c r="ACZ19" s="59"/>
      <c r="ADA19" s="59"/>
      <c r="ADB19" s="59"/>
      <c r="ADC19" s="59"/>
      <c r="ADD19" s="59"/>
      <c r="ADE19" s="59"/>
      <c r="ADF19" s="59"/>
      <c r="ADG19" s="59"/>
      <c r="ADH19" s="59"/>
      <c r="ADI19" s="59"/>
      <c r="ADJ19" s="59"/>
      <c r="ADK19" s="59"/>
      <c r="ADL19" s="59"/>
      <c r="ADM19" s="59"/>
      <c r="ADN19" s="59"/>
      <c r="ADO19" s="59"/>
      <c r="ADP19" s="59"/>
      <c r="ADQ19" s="59"/>
      <c r="ADR19" s="59"/>
      <c r="ADS19" s="59"/>
      <c r="ADT19" s="59"/>
      <c r="ADU19" s="59"/>
      <c r="ADV19" s="59"/>
      <c r="ADW19" s="59"/>
      <c r="ADX19" s="59"/>
      <c r="ADY19" s="59"/>
      <c r="ADZ19" s="59"/>
      <c r="AEA19" s="59"/>
      <c r="AEB19" s="59"/>
      <c r="AEC19" s="59"/>
      <c r="AED19" s="59"/>
      <c r="AEE19" s="59"/>
      <c r="AEF19" s="59"/>
      <c r="AEG19" s="59"/>
      <c r="AEH19" s="59"/>
      <c r="AEI19" s="59"/>
      <c r="AEJ19" s="59"/>
      <c r="AEK19" s="59"/>
      <c r="AEL19" s="59"/>
      <c r="AEM19" s="59"/>
      <c r="AEN19" s="59"/>
      <c r="AEO19" s="59"/>
      <c r="AEP19" s="59"/>
      <c r="AEQ19" s="59"/>
      <c r="AER19" s="59"/>
      <c r="AES19" s="59"/>
      <c r="AET19" s="59"/>
      <c r="AEU19" s="59"/>
      <c r="AEV19" s="59"/>
      <c r="AEW19" s="59"/>
      <c r="AEX19" s="59"/>
      <c r="AEY19" s="59"/>
      <c r="AEZ19" s="59"/>
      <c r="AFA19" s="59"/>
      <c r="AFB19" s="59"/>
      <c r="AFC19" s="59"/>
      <c r="AFD19" s="59"/>
      <c r="AFE19" s="59"/>
      <c r="AFF19" s="59"/>
      <c r="AFG19" s="59"/>
      <c r="AFH19" s="59"/>
      <c r="AFI19" s="59"/>
      <c r="AFJ19" s="59"/>
      <c r="AFK19" s="59"/>
      <c r="AFL19" s="59"/>
      <c r="AFM19" s="59"/>
      <c r="AFN19" s="59"/>
      <c r="AFO19" s="59"/>
      <c r="AFP19" s="59"/>
      <c r="AFQ19" s="59"/>
      <c r="AFR19" s="59"/>
      <c r="AFS19" s="59"/>
      <c r="AFT19" s="59"/>
      <c r="AFU19" s="59"/>
      <c r="AFV19" s="59"/>
      <c r="AFW19" s="59"/>
      <c r="AFX19" s="59"/>
      <c r="AFY19" s="59"/>
      <c r="AFZ19" s="59"/>
      <c r="AGA19" s="59"/>
      <c r="AGB19" s="59"/>
      <c r="AGC19" s="59"/>
      <c r="AGD19" s="59"/>
      <c r="AGE19" s="59"/>
      <c r="AGF19" s="59"/>
      <c r="AGG19" s="59"/>
      <c r="AGH19" s="59"/>
      <c r="AGI19" s="59"/>
      <c r="AGJ19" s="59"/>
      <c r="AGK19" s="59"/>
      <c r="AGL19" s="59"/>
      <c r="AGM19" s="59"/>
      <c r="AGN19" s="59"/>
      <c r="AGO19" s="59"/>
      <c r="AGP19" s="59"/>
      <c r="AGQ19" s="59"/>
      <c r="AGR19" s="59"/>
      <c r="AGS19" s="59"/>
      <c r="AGT19" s="59"/>
      <c r="AGU19" s="59"/>
      <c r="AGV19" s="59"/>
      <c r="AGW19" s="59"/>
      <c r="AGX19" s="59"/>
      <c r="AGY19" s="59"/>
      <c r="AGZ19" s="59"/>
      <c r="AHA19" s="59"/>
      <c r="AHB19" s="59"/>
      <c r="AHC19" s="59"/>
      <c r="AHD19" s="59"/>
      <c r="AHE19" s="59"/>
      <c r="AHF19" s="59"/>
      <c r="AHG19" s="59"/>
      <c r="AHH19" s="59"/>
      <c r="AHI19" s="59"/>
      <c r="AHJ19" s="59"/>
      <c r="AHK19" s="59"/>
      <c r="AHL19" s="59"/>
      <c r="AHM19" s="59"/>
      <c r="AHN19" s="59"/>
      <c r="AHO19" s="59"/>
      <c r="AHP19" s="59"/>
      <c r="AHQ19" s="59"/>
      <c r="AHR19" s="59"/>
      <c r="AHS19" s="59"/>
      <c r="AHT19" s="59"/>
      <c r="AHU19" s="59"/>
      <c r="AHV19" s="59"/>
      <c r="AHW19" s="59"/>
      <c r="AHX19" s="59"/>
      <c r="AHY19" s="59"/>
      <c r="AHZ19" s="59"/>
      <c r="AIA19" s="59"/>
      <c r="AIB19" s="59"/>
      <c r="AIC19" s="59"/>
      <c r="AID19" s="59"/>
      <c r="AIE19" s="59"/>
      <c r="AIF19" s="59"/>
      <c r="AIG19" s="59"/>
      <c r="AIH19" s="59"/>
      <c r="AII19" s="59"/>
      <c r="AIJ19" s="59"/>
      <c r="AIK19" s="59"/>
      <c r="AIL19" s="59"/>
      <c r="AIM19" s="59"/>
      <c r="AIN19" s="59"/>
      <c r="AIO19" s="59"/>
      <c r="AIP19" s="59"/>
      <c r="AIQ19" s="59"/>
      <c r="AIR19" s="59"/>
      <c r="AIS19" s="59"/>
      <c r="AIT19" s="59"/>
      <c r="AIU19" s="59"/>
      <c r="AIV19" s="59"/>
      <c r="AIW19" s="59"/>
      <c r="AIX19" s="59"/>
      <c r="AIY19" s="59"/>
      <c r="AIZ19" s="59"/>
      <c r="AJA19" s="59"/>
      <c r="AJB19" s="59"/>
      <c r="AJC19" s="59"/>
      <c r="AJD19" s="59"/>
      <c r="AJE19" s="59"/>
      <c r="AJF19" s="59"/>
      <c r="AJG19" s="59"/>
      <c r="AJH19" s="59"/>
      <c r="AJI19" s="59"/>
      <c r="AJJ19" s="59"/>
      <c r="AJK19" s="59"/>
      <c r="AJL19" s="59"/>
      <c r="AJM19" s="59"/>
      <c r="AJN19" s="59"/>
      <c r="AJO19" s="59"/>
      <c r="AJP19" s="59"/>
      <c r="AJQ19" s="59"/>
      <c r="AJR19" s="59"/>
      <c r="AJS19" s="59"/>
      <c r="AJT19" s="59"/>
      <c r="AJU19" s="59"/>
      <c r="AJV19" s="59"/>
      <c r="AJW19" s="59"/>
      <c r="AJX19" s="59"/>
      <c r="AJY19" s="59"/>
      <c r="AJZ19" s="59"/>
      <c r="AKA19" s="59"/>
      <c r="AKB19" s="59"/>
      <c r="AKC19" s="59"/>
      <c r="AKD19" s="59"/>
      <c r="AKE19" s="59"/>
      <c r="AKF19" s="59"/>
      <c r="AKG19" s="59"/>
      <c r="AKH19" s="59"/>
      <c r="AKI19" s="59"/>
      <c r="AKJ19" s="59"/>
      <c r="AKK19" s="59"/>
      <c r="AKL19" s="59"/>
      <c r="AKM19" s="59"/>
      <c r="AKN19" s="59"/>
      <c r="AKO19" s="59"/>
      <c r="AKP19" s="59"/>
      <c r="AKQ19" s="59"/>
      <c r="AKR19" s="59"/>
      <c r="AKS19" s="59"/>
      <c r="AKT19" s="59"/>
      <c r="AKU19" s="59"/>
      <c r="AKV19" s="59"/>
      <c r="AKW19" s="59"/>
      <c r="AKX19" s="59"/>
      <c r="AKY19" s="59"/>
      <c r="AKZ19" s="59"/>
      <c r="ALA19" s="59"/>
      <c r="ALB19" s="59"/>
      <c r="ALC19" s="59"/>
      <c r="ALD19" s="59"/>
      <c r="ALE19" s="59"/>
      <c r="ALF19" s="59"/>
      <c r="ALG19" s="59"/>
      <c r="ALH19" s="59"/>
      <c r="ALI19" s="59"/>
      <c r="ALJ19" s="59"/>
      <c r="ALK19" s="59"/>
      <c r="ALL19" s="59"/>
      <c r="ALM19" s="59"/>
      <c r="ALN19" s="59"/>
      <c r="ALO19" s="59"/>
      <c r="ALP19" s="59"/>
      <c r="ALQ19" s="59"/>
      <c r="ALR19" s="59"/>
      <c r="ALS19" s="59"/>
      <c r="ALT19" s="59"/>
      <c r="ALU19" s="59"/>
      <c r="ALV19" s="59"/>
      <c r="ALW19" s="59"/>
      <c r="ALX19" s="59"/>
      <c r="ALY19" s="59"/>
      <c r="ALZ19" s="59"/>
      <c r="AMA19" s="59"/>
      <c r="AMB19" s="59"/>
      <c r="AMC19" s="59"/>
      <c r="AMD19" s="59"/>
      <c r="AME19" s="59"/>
      <c r="AMF19" s="59"/>
      <c r="AMG19" s="59"/>
      <c r="AMH19" s="59"/>
      <c r="AMI19" s="59"/>
      <c r="AMJ19" s="59"/>
      <c r="AMK19" s="59"/>
    </row>
    <row r="20" spans="1:1025" ht="30">
      <c r="A20" s="67"/>
      <c r="B20" s="62" t="s">
        <v>65</v>
      </c>
      <c r="C20" s="61" t="s">
        <v>29</v>
      </c>
      <c r="D20" s="93"/>
      <c r="E20" s="63">
        <f t="shared" ref="E20:E21" si="0">SUM(J20:X20)</f>
        <v>6575.4499999999989</v>
      </c>
      <c r="F20" s="68" t="s">
        <v>30</v>
      </c>
      <c r="G20" s="65">
        <v>2021</v>
      </c>
      <c r="H20" s="65">
        <v>2035</v>
      </c>
      <c r="I20" s="65" t="s">
        <v>38</v>
      </c>
      <c r="J20" s="64">
        <f>FPT!J23*0.05</f>
        <v>231.35000000000002</v>
      </c>
      <c r="K20" s="66">
        <f>FPT!K23*0.05</f>
        <v>453.15000000000003</v>
      </c>
      <c r="L20" s="66">
        <f>FPT!L23*0.05</f>
        <v>453.15000000000003</v>
      </c>
      <c r="M20" s="66">
        <f>FPT!M23*0.05</f>
        <v>453.15000000000003</v>
      </c>
      <c r="N20" s="66">
        <f>FPT!N23*0.05</f>
        <v>453.15000000000003</v>
      </c>
      <c r="O20" s="37">
        <f>FPT!O23*0.05</f>
        <v>453.15000000000003</v>
      </c>
      <c r="P20" s="37">
        <f>FPT!P23*0.05</f>
        <v>453.15000000000003</v>
      </c>
      <c r="Q20" s="37">
        <f>FPT!Q23*0.05</f>
        <v>453.15000000000003</v>
      </c>
      <c r="R20" s="37">
        <f>FPT!R23*0.05</f>
        <v>453.15000000000003</v>
      </c>
      <c r="S20" s="37">
        <f>FPT!S23*0.05</f>
        <v>453.15000000000003</v>
      </c>
      <c r="T20" s="37">
        <f>FPT!T23*0.05</f>
        <v>453.15000000000003</v>
      </c>
      <c r="U20" s="37">
        <f>FPT!U23*0.05</f>
        <v>453.15000000000003</v>
      </c>
      <c r="V20" s="37">
        <f>FPT!V23*0.05</f>
        <v>453.15000000000003</v>
      </c>
      <c r="W20" s="37">
        <f>FPT!W23*0.05</f>
        <v>453.15000000000003</v>
      </c>
      <c r="X20" s="37">
        <f>FPT!X23*0.05</f>
        <v>453.15000000000003</v>
      </c>
    </row>
    <row r="21" spans="1:1025" ht="15.75" customHeight="1">
      <c r="A21" s="38"/>
      <c r="B21" s="38" t="s">
        <v>66</v>
      </c>
      <c r="C21" s="38"/>
      <c r="D21" s="38"/>
      <c r="E21" s="39">
        <f t="shared" si="0"/>
        <v>59875.450000000019</v>
      </c>
      <c r="F21" s="38"/>
      <c r="G21" s="38"/>
      <c r="H21" s="38"/>
      <c r="I21" s="38"/>
      <c r="J21" s="54">
        <f>SUM(J15:J20)</f>
        <v>231.35000000000002</v>
      </c>
      <c r="K21" s="39">
        <f t="shared" ref="K21:X21" si="1">SUM(K16:K20)</f>
        <v>11753.15</v>
      </c>
      <c r="L21" s="39">
        <f t="shared" si="1"/>
        <v>32453.15</v>
      </c>
      <c r="M21" s="39">
        <f>SUM(M16:M20)</f>
        <v>10453.15</v>
      </c>
      <c r="N21" s="39">
        <f t="shared" si="1"/>
        <v>453.15000000000003</v>
      </c>
      <c r="O21" s="39">
        <f t="shared" si="1"/>
        <v>453.15000000000003</v>
      </c>
      <c r="P21" s="39">
        <f t="shared" si="1"/>
        <v>453.15000000000003</v>
      </c>
      <c r="Q21" s="39">
        <f t="shared" si="1"/>
        <v>453.15000000000003</v>
      </c>
      <c r="R21" s="39">
        <f t="shared" si="1"/>
        <v>453.15000000000003</v>
      </c>
      <c r="S21" s="39">
        <f t="shared" si="1"/>
        <v>453.15000000000003</v>
      </c>
      <c r="T21" s="39">
        <f t="shared" si="1"/>
        <v>453.15000000000003</v>
      </c>
      <c r="U21" s="39">
        <f t="shared" si="1"/>
        <v>453.15000000000003</v>
      </c>
      <c r="V21" s="39">
        <f t="shared" si="1"/>
        <v>453.15000000000003</v>
      </c>
      <c r="W21" s="39">
        <f t="shared" si="1"/>
        <v>453.15000000000003</v>
      </c>
      <c r="X21" s="39">
        <f t="shared" si="1"/>
        <v>453.15000000000003</v>
      </c>
    </row>
    <row r="22" spans="1:1025" ht="15.75" customHeight="1">
      <c r="A22" s="40"/>
      <c r="B22" s="41" t="s">
        <v>67</v>
      </c>
      <c r="C22" s="41"/>
      <c r="D22" s="41"/>
      <c r="E22" s="42"/>
      <c r="F22" s="41"/>
      <c r="G22" s="41"/>
      <c r="H22" s="41"/>
      <c r="I22" s="43"/>
      <c r="J22" s="78">
        <v>6029</v>
      </c>
      <c r="N22"/>
    </row>
    <row r="23" spans="1:1025">
      <c r="A23"/>
      <c r="C23"/>
      <c r="D23"/>
      <c r="E23"/>
      <c r="N23"/>
    </row>
    <row r="24" spans="1:1025">
      <c r="A24" s="29" t="s">
        <v>50</v>
      </c>
      <c r="C24"/>
      <c r="D24"/>
      <c r="E24"/>
      <c r="N24" s="44"/>
    </row>
    <row r="25" spans="1:1025">
      <c r="A25" s="29" t="s">
        <v>51</v>
      </c>
      <c r="C25"/>
      <c r="D25"/>
      <c r="E25"/>
    </row>
    <row r="26" spans="1:1025" ht="15.75" thickBot="1">
      <c r="C26"/>
      <c r="D26"/>
      <c r="E26"/>
    </row>
    <row r="27" spans="1:1025" ht="102" customHeight="1">
      <c r="C27" s="23"/>
      <c r="D27" s="24" t="s">
        <v>52</v>
      </c>
      <c r="E27" s="24" t="s">
        <v>76</v>
      </c>
      <c r="F27" s="25" t="s">
        <v>74</v>
      </c>
    </row>
    <row r="28" spans="1:1025" ht="91.9" customHeight="1">
      <c r="C28" s="26" t="s">
        <v>53</v>
      </c>
      <c r="D28" s="10" t="s">
        <v>71</v>
      </c>
      <c r="E28" s="45">
        <f>SUM(J15:J20)</f>
        <v>231.35000000000002</v>
      </c>
      <c r="F28" s="73">
        <f>FPT!F30</f>
        <v>4627</v>
      </c>
    </row>
    <row r="29" spans="1:1025" ht="90">
      <c r="C29" s="26" t="s">
        <v>54</v>
      </c>
      <c r="D29" s="10" t="s">
        <v>81</v>
      </c>
      <c r="E29" s="69">
        <f>SUM(K15:N20)</f>
        <v>55112.600000000006</v>
      </c>
      <c r="F29" s="73">
        <f>FPT!F31</f>
        <v>40416.300000000003</v>
      </c>
    </row>
    <row r="30" spans="1:1025" ht="35.1" customHeight="1" thickBot="1">
      <c r="C30" s="27" t="s">
        <v>56</v>
      </c>
      <c r="D30" s="28" t="s">
        <v>30</v>
      </c>
      <c r="E30" s="70">
        <f>SUM(O15:X20)</f>
        <v>4531.5</v>
      </c>
      <c r="F30" s="74">
        <f>FPT!F32</f>
        <v>65495.899999999994</v>
      </c>
    </row>
  </sheetData>
  <mergeCells count="21">
    <mergeCell ref="D15:D20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G11:H11"/>
    <mergeCell ref="J11:X11"/>
    <mergeCell ref="A12:A14"/>
    <mergeCell ref="B12:B14"/>
    <mergeCell ref="C12:C14"/>
    <mergeCell ref="D12:D14"/>
    <mergeCell ref="E12:E14"/>
    <mergeCell ref="F12:F14"/>
    <mergeCell ref="G12:H13"/>
    <mergeCell ref="I12:I13"/>
    <mergeCell ref="J12:X12"/>
  </mergeCells>
  <pageMargins left="0.7" right="0.7" top="0.75" bottom="0.75" header="0.51180555555555496" footer="0.51180555555555496"/>
  <pageSetup paperSize="8" scale="6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1801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FPT</vt:lpstr>
      <vt:lpstr>BT</vt:lpstr>
      <vt:lpstr>BT!Nyomtatási_terület</vt:lpstr>
      <vt:lpstr>FPT!Nyomtatási_terület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Lenkay</dc:creator>
  <cp:lastModifiedBy>StepicsA</cp:lastModifiedBy>
  <cp:revision>5</cp:revision>
  <cp:lastPrinted>2017-09-28T12:04:44Z</cp:lastPrinted>
  <dcterms:created xsi:type="dcterms:W3CDTF">2016-04-07T07:54:04Z</dcterms:created>
  <dcterms:modified xsi:type="dcterms:W3CDTF">2020-09-04T05:45:02Z</dcterms:modified>
  <dc:language>hu-HU</dc:language>
</cp:coreProperties>
</file>