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35" tabRatio="500"/>
  </bookViews>
  <sheets>
    <sheet name="FPT" sheetId="1" r:id="rId1"/>
    <sheet name="BT" sheetId="2" r:id="rId2"/>
  </sheets>
  <definedNames>
    <definedName name="_xlnm.Print_Area" localSheetId="1">BT!$A$1:$X$42</definedName>
    <definedName name="_xlnm.Print_Area" localSheetId="0">FPT!$A$1:$X$42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/>
  <c r="J30" l="1"/>
  <c r="E22" l="1"/>
  <c r="E31" i="2" l="1"/>
  <c r="E30" l="1"/>
  <c r="E16" l="1"/>
  <c r="E17"/>
  <c r="E23" i="1" l="1"/>
  <c r="E24" l="1"/>
  <c r="E17"/>
  <c r="E18"/>
  <c r="E16"/>
  <c r="E15"/>
  <c r="E21" l="1"/>
  <c r="E29" i="2" l="1"/>
  <c r="E28" l="1"/>
  <c r="E27"/>
  <c r="E26"/>
  <c r="E25"/>
  <c r="E24"/>
  <c r="E23"/>
  <c r="E22"/>
  <c r="E21"/>
  <c r="E20"/>
  <c r="E19"/>
  <c r="E18"/>
  <c r="E15"/>
  <c r="X31" i="1"/>
  <c r="W31"/>
  <c r="V31"/>
  <c r="U31"/>
  <c r="T31"/>
  <c r="S31"/>
  <c r="R31"/>
  <c r="Q31"/>
  <c r="Q29" s="1"/>
  <c r="Q30" s="1"/>
  <c r="P31"/>
  <c r="O31"/>
  <c r="O29" s="1"/>
  <c r="O30" s="1"/>
  <c r="N31"/>
  <c r="M31"/>
  <c r="L31"/>
  <c r="K31"/>
  <c r="K29" s="1"/>
  <c r="K30" s="1"/>
  <c r="J31"/>
  <c r="R29"/>
  <c r="R30" s="1"/>
  <c r="E28"/>
  <c r="E27"/>
  <c r="E26"/>
  <c r="E25"/>
  <c r="E20"/>
  <c r="F38" l="1"/>
  <c r="F40" i="2" s="1"/>
  <c r="J32"/>
  <c r="J33" s="1"/>
  <c r="J32" i="1" s="1"/>
  <c r="U32" i="2"/>
  <c r="V32"/>
  <c r="O32"/>
  <c r="X32"/>
  <c r="M32"/>
  <c r="N32"/>
  <c r="W32"/>
  <c r="U29" i="1"/>
  <c r="U30" s="1"/>
  <c r="Q32" i="2"/>
  <c r="P32"/>
  <c r="W29" i="1"/>
  <c r="W30" s="1"/>
  <c r="R32" i="2"/>
  <c r="K32"/>
  <c r="S32"/>
  <c r="M29" i="1"/>
  <c r="M30" s="1"/>
  <c r="L32" i="2"/>
  <c r="T32"/>
  <c r="N29" i="1"/>
  <c r="N30" s="1"/>
  <c r="V29"/>
  <c r="V30" s="1"/>
  <c r="S29"/>
  <c r="S30" s="1"/>
  <c r="O33" i="2"/>
  <c r="L29" i="1"/>
  <c r="L30" s="1"/>
  <c r="P29"/>
  <c r="P30" s="1"/>
  <c r="T29"/>
  <c r="T30" s="1"/>
  <c r="X29"/>
  <c r="X30" s="1"/>
  <c r="E38"/>
  <c r="K32" l="1"/>
  <c r="L32" s="1"/>
  <c r="M32" s="1"/>
  <c r="N32" s="1"/>
  <c r="O32" s="1"/>
  <c r="P32" s="1"/>
  <c r="Q32" s="1"/>
  <c r="R32" s="1"/>
  <c r="S32" s="1"/>
  <c r="T32" s="1"/>
  <c r="U32" s="1"/>
  <c r="V32" s="1"/>
  <c r="W32" s="1"/>
  <c r="X32" s="1"/>
  <c r="E40" i="2"/>
  <c r="L33"/>
  <c r="W33"/>
  <c r="N33"/>
  <c r="K33"/>
  <c r="X33"/>
  <c r="P33"/>
  <c r="V33"/>
  <c r="S33"/>
  <c r="M33"/>
  <c r="R33"/>
  <c r="T33"/>
  <c r="Q33"/>
  <c r="U33"/>
  <c r="E42"/>
  <c r="E41"/>
  <c r="E32"/>
  <c r="E39" i="1"/>
  <c r="E29"/>
  <c r="E40"/>
  <c r="F39" l="1"/>
  <c r="F41" i="2" s="1"/>
  <c r="E33"/>
  <c r="F40" i="1"/>
  <c r="F42" i="2" s="1"/>
</calcChain>
</file>

<file path=xl/sharedStrings.xml><?xml version="1.0" encoding="utf-8"?>
<sst xmlns="http://schemas.openxmlformats.org/spreadsheetml/2006/main" count="250" uniqueCount="126">
  <si>
    <t>FELÚJÍTÁSOK ÉS PÓTLÁSOK ÖSSZEFOGLALÓ TÁBLÁZATA</t>
  </si>
  <si>
    <t>S015 Körmend szennyvízelvezetési és -tisztítási rendszer</t>
  </si>
  <si>
    <r>
      <rPr>
        <sz val="11"/>
        <color rgb="FF000000"/>
        <rFont val="Calibri"/>
        <family val="2"/>
        <charset val="238"/>
      </rPr>
      <t xml:space="preserve">A tervet benyújtó szervezet megnevezése:    VASIVÍZ ZRt.     ellátásért felelős / ellátásért felelősök képviselője / </t>
    </r>
    <r>
      <rPr>
        <u/>
        <sz val="11"/>
        <color rgb="FF000000"/>
        <rFont val="Calibri"/>
        <family val="2"/>
        <charset val="238"/>
      </rPr>
      <t>víziközmű szolgáltató</t>
    </r>
    <r>
      <rPr>
        <sz val="11"/>
        <color rgb="FF000000"/>
        <rFont val="Calibri"/>
        <family val="2"/>
        <charset val="238"/>
      </rPr>
      <t xml:space="preserve"> *</t>
    </r>
  </si>
  <si>
    <t>Víziközmű szolgáltató megnevezése: VASIVÍZ ZRt.</t>
  </si>
  <si>
    <t>Víziközmű-szolgáltatási ágazat megnevezése: Szennyvíz ágazat</t>
  </si>
  <si>
    <t>A Vksztv. 11 § (4) bekezdés szerinti véleményező fél megnevezése: Körmend Város Önkormányzata</t>
  </si>
  <si>
    <t>Víziközmű-rendszer kódja**: 21-13532-1-001-00-14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</si>
  <si>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</si>
  <si>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</si>
  <si>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</si>
  <si>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</si>
  <si>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</si>
  <si>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</si>
  <si>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</si>
  <si>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</si>
  <si>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</si>
  <si>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Fontossági sorrend</t>
  </si>
  <si>
    <t>Beruházás megnevezése</t>
  </si>
  <si>
    <t>Vízjogi létesítési/elvi engedély száma</t>
  </si>
  <si>
    <t>Az érintett ellátásért felelős(ök) megnevezése</t>
  </si>
  <si>
    <t>Tervezett nettó költség (eFt)</t>
  </si>
  <si>
    <t>Forrás megnevezése</t>
  </si>
  <si>
    <t>Megvalósítás időtartama</t>
  </si>
  <si>
    <t>Tervezett időtáv</t>
  </si>
  <si>
    <t>A beruházás ütemezése a tervezési időszak évei szerint</t>
  </si>
  <si>
    <t>Kezdés</t>
  </si>
  <si>
    <t>Befejezés</t>
  </si>
  <si>
    <t>(rövid/közép/hosszú)</t>
  </si>
  <si>
    <t>-</t>
  </si>
  <si>
    <t>Pályázati forrás</t>
  </si>
  <si>
    <t>közép</t>
  </si>
  <si>
    <t>Körmend, betoncsatornák rekonstrukciója</t>
  </si>
  <si>
    <t>hosszú</t>
  </si>
  <si>
    <t>Tartalék szivattyúk beszerzése (10 db)</t>
  </si>
  <si>
    <t>Pályázat / szennyvíz használati díj</t>
  </si>
  <si>
    <t>Körmend II átemelő bélelése</t>
  </si>
  <si>
    <t>Körmend Móricz Zsigmond utca d 300 betoncsatorna átépítése, vasútkeresztezéssel</t>
  </si>
  <si>
    <t>Szennyvíz használati díj</t>
  </si>
  <si>
    <t>Szennyvíztisztító telep építészeti, gépészeti, villamos rekonstrukciója</t>
  </si>
  <si>
    <t>Körmend I-es átemelő nyomóvezeték rekonstrukciója</t>
  </si>
  <si>
    <t>Tartalék keret</t>
  </si>
  <si>
    <t>S015 Szennyvízelvezetési és -tisztítási rendszer összesen</t>
  </si>
  <si>
    <t>S015 Felhasználható szennyvíz használati díj</t>
  </si>
  <si>
    <t>S015 Egyenleg</t>
  </si>
  <si>
    <t>* a megfelelő szövegrészt aláhúzással kell jelölni</t>
  </si>
  <si>
    <t>** A Hivatal által a működési engedélyben megállapított VKR-kód</t>
  </si>
  <si>
    <t>Források megnevezése</t>
  </si>
  <si>
    <t>I. ütem</t>
  </si>
  <si>
    <t>II. ütem</t>
  </si>
  <si>
    <t>Szennyvíz használati díj, pályázat</t>
  </si>
  <si>
    <t>III. ütem</t>
  </si>
  <si>
    <t>BERUHÁZÁSOK ÖSSZEFOGLALÓ TÁBLÁZATA</t>
  </si>
  <si>
    <r>
      <rPr>
        <sz val="11"/>
        <color rgb="FF000000"/>
        <rFont val="Calibri"/>
        <family val="2"/>
        <charset val="238"/>
      </rPr>
      <t xml:space="preserve">A tervet benyújtó szervezet megnevezése:     Körmend Város Önkormányzata      </t>
    </r>
    <r>
      <rPr>
        <u/>
        <sz val="11"/>
        <color rgb="FF000000"/>
        <rFont val="Calibri"/>
        <family val="2"/>
        <charset val="238"/>
      </rPr>
      <t>ellátásért felelős</t>
    </r>
    <r>
      <rPr>
        <sz val="11"/>
        <color rgb="FF000000"/>
        <rFont val="Calibri"/>
        <family val="2"/>
        <charset val="238"/>
      </rPr>
      <t xml:space="preserve"> / ellátásért felelősök képviselője / víziközmű szolgáltató *</t>
    </r>
  </si>
  <si>
    <t>Víziközmű szolgáltató megnevezése:  VASIVÍZ ZRt.</t>
  </si>
  <si>
    <t>A Vksztv. 11 § (4) bekezdés szerinti véleményező fél megnevezése: VASIVÍZ ZRt.</t>
  </si>
  <si>
    <t>Körmend agglomeráció szennyvízhálózatának bővítése (Egyházashollós, Magyarszecsőd, Molnaszecsőd)</t>
  </si>
  <si>
    <t>Körmend szennyvíztisztító telepi átmeneti iszaptároló létesítése - Iszapstratégia</t>
  </si>
  <si>
    <t>Szennyvíztisztító telepen iszapsűrítő fejlesztése</t>
  </si>
  <si>
    <t>Szennyvíztisztító telepi levegőztető rendszer átalakítása (soronkénti szétválasztása), új fúvók telepítése</t>
  </si>
  <si>
    <t>Homlokrakodó beszerzése</t>
  </si>
  <si>
    <t>Körmend szennyvíztisztító telepen 4 beállásos garázs létesítése</t>
  </si>
  <si>
    <t>Körmend szennyvíztisztító telepi üzemirányító és szociális épület létesítése</t>
  </si>
  <si>
    <t>Körmend szennyvíztisztító telepi út felújítása</t>
  </si>
  <si>
    <t>Körmend Üzemmérnökség területén diszpécserközpont kialakítása</t>
  </si>
  <si>
    <t>Mechanikai előkészítő fejlesztésének II. üteme</t>
  </si>
  <si>
    <t>5 % Tartalék</t>
  </si>
  <si>
    <t>S015 Forrás szükséglet összesen</t>
  </si>
  <si>
    <t>Közműfejlesztési hozzájárulás</t>
  </si>
  <si>
    <t>rövid</t>
  </si>
  <si>
    <t>Körmend szennyvíztisztító telepi 2 tornyos, 2*1250 m3-es rothasztó torony létesítése - Iszapstratégia</t>
  </si>
  <si>
    <t>Körmend Város Önkormányzata és Egyházashollós, Magyarszecsőd, Molnaszecsőd  községek Önkormányzatai az agglomerációhoz csatlakozó új településekként</t>
  </si>
  <si>
    <t>KEHOP-2.2.2.-15-2016-00108 pályázati forrás</t>
  </si>
  <si>
    <t xml:space="preserve">Pályázati forrás </t>
  </si>
  <si>
    <t xml:space="preserve">Szennyvíz használati díj/ Pályázati forrás </t>
  </si>
  <si>
    <t>Iszapvíztelenítő berendezés létesítése, épülettel, kiszolgáló létesítményekkel (2019 évben a beruházás előkészítéséhez szükséges vízjogi és építési tervezési és engedélyezési feladatok szennyvíz használati díjból)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</si>
  <si>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</si>
  <si>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</si>
  <si>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</si>
  <si>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</si>
  <si>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</si>
  <si>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</si>
  <si>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</si>
  <si>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</si>
  <si>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</si>
  <si>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</si>
  <si>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</si>
  <si>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</si>
  <si>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</si>
  <si>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Hunyadi Lakópark kialakításához  szennyvízelvezetési rendszer építése (gravitációs hálózat, átemelők és nyomóvezeték)</t>
  </si>
  <si>
    <t>Tervezett feladatok nettó költsége a teljes ütem tekintetében (eFt)</t>
  </si>
  <si>
    <t>Rendelkezésre álló  források számszerűsített értéke a teljes ütem tekintetében (eFt)</t>
  </si>
  <si>
    <t>Gördülő fejlesztési terv a 2020-2034 időszakra</t>
  </si>
  <si>
    <t>2019. évi záró</t>
  </si>
  <si>
    <t>2020. évtől évi</t>
  </si>
  <si>
    <t>Felújítás és pótlás megnevezése</t>
  </si>
  <si>
    <t>Gravitációs iszapsűrítő bélelése és gépészeti felújítása</t>
  </si>
  <si>
    <t>Várkerten keresztül vezető Na200 ac, hossza: 622 fm, 6 db iránytörés, tolózáraknával  nyomóvezeték feltárásos cseréje zöldövezetben</t>
  </si>
  <si>
    <t>Pályázati forrás Víziközművek Állami Rekonstrukciós pályázata: TO. Sz:  KIEFO/941/2019_ITM_SZERZ Támogatási összeg (70%)</t>
  </si>
  <si>
    <t>Körmend szennyvíztisztító telepi utóülepítő kotróhíd felújítása</t>
  </si>
  <si>
    <t>A szennyvíztisztító telepen iszap recirkulációs vezetékszakasz kiváltásának folytatása</t>
  </si>
  <si>
    <t>"Víziközművek energiahatékonyságának növelése"- ITM pályázat pályázati felhívás szerinti (50%)-os önerő</t>
  </si>
  <si>
    <t xml:space="preserve">szennyvíz használatii díj </t>
  </si>
  <si>
    <t>Körmend X. átemelő bejelzés, térvilágítás kiemelő állvány és kerítés létesítése</t>
  </si>
  <si>
    <t>14.</t>
  </si>
  <si>
    <t>15.</t>
  </si>
  <si>
    <t xml:space="preserve">Szennyvíz használati díj, Pályázat: Víziközművek Állami Rekonstrukciós pályázata: </t>
  </si>
  <si>
    <t>Körmend I. sz. átemelő (Sporttelep D.-i része)  Acélszerkezeti rekonstrukció, bélelés, átemelő út javítás, épületfelújítás</t>
  </si>
  <si>
    <t>Engedély száma: 36800/3904-1/2019 ált.</t>
  </si>
  <si>
    <t>36800/4396-18/2018. ált</t>
  </si>
  <si>
    <t>Iparterületet feltáró út építéséhez kapcsolódó szennyvízelvezető hálózat kiépítése (gerincvezeték építés)</t>
  </si>
  <si>
    <t xml:space="preserve">4. </t>
  </si>
  <si>
    <t>Új piacépület miatti szennyvízelvezetési rendszer megvalósítása</t>
  </si>
  <si>
    <t xml:space="preserve">5. </t>
  </si>
  <si>
    <t>Barnamezős beruházás Kastély terüetén - végleges vízigényhez kapcsolódó szennyvízelvezetési hálózat bővítési munkái</t>
  </si>
  <si>
    <t>16.</t>
  </si>
  <si>
    <t>17.</t>
  </si>
  <si>
    <t>Körmend, szennyvíztisztító telep iszap kihordó csiga meghibásodása</t>
  </si>
  <si>
    <t>szennyvíz használati díj</t>
  </si>
  <si>
    <r>
      <t xml:space="preserve">Pályázati forrás Víziközművek Állami Rekonstrukciós pályázata: TO. Sz:  KIEFO/941/2019_ITM_SZERZ Támogatási összeg </t>
    </r>
    <r>
      <rPr>
        <sz val="11"/>
        <color rgb="FFFF0000"/>
        <rFont val="Calibri"/>
        <family val="2"/>
        <charset val="238"/>
      </rPr>
      <t>(51%)</t>
    </r>
    <r>
      <rPr>
        <sz val="11"/>
        <color rgb="FF000000"/>
        <rFont val="Calibri"/>
        <family val="2"/>
        <charset val="238"/>
      </rPr>
      <t xml:space="preserve"> (20.</t>
    </r>
    <r>
      <rPr>
        <sz val="11"/>
        <color rgb="FFFF0000"/>
        <rFont val="Calibri"/>
        <family val="2"/>
        <charset val="238"/>
      </rPr>
      <t xml:space="preserve">771 </t>
    </r>
    <r>
      <rPr>
        <sz val="11"/>
        <color rgb="FF000000"/>
        <rFont val="Calibri"/>
        <family val="2"/>
        <charset val="238"/>
      </rPr>
      <t>eFt)</t>
    </r>
    <r>
      <rPr>
        <sz val="11"/>
        <color rgb="FFFF0000"/>
        <rFont val="Calibri"/>
        <family val="2"/>
        <charset val="238"/>
      </rPr>
      <t>+ 10.813 szennyvíz használati díj</t>
    </r>
  </si>
  <si>
    <r>
      <t xml:space="preserve">Pályázati forrás Víziközművek Állami Rekonstrukciós pályázata: TO. Sz:  KIEFO/941/2019_ITM_SZERZ Támogatási összeg </t>
    </r>
    <r>
      <rPr>
        <sz val="11"/>
        <color rgb="FFFF0000"/>
        <rFont val="Calibri"/>
        <family val="2"/>
        <charset val="238"/>
      </rPr>
      <t>(41%)</t>
    </r>
    <r>
      <rPr>
        <sz val="11"/>
        <color rgb="FF000000"/>
        <rFont val="Calibri"/>
        <family val="2"/>
        <charset val="238"/>
      </rPr>
      <t xml:space="preserve">(5.600 eFt); </t>
    </r>
    <r>
      <rPr>
        <sz val="11"/>
        <color rgb="FFFF0000"/>
        <rFont val="Calibri"/>
        <family val="2"/>
        <charset val="238"/>
      </rPr>
      <t>többletkötség +5.719 szennyvíz használati díj</t>
    </r>
  </si>
  <si>
    <t>Víziközművek Állami Rekonstrukciós pályázata: nem elszámolható költségek</t>
  </si>
  <si>
    <t>Körmend Város Önkormáynzata</t>
  </si>
  <si>
    <t>8.HAVARIA</t>
  </si>
  <si>
    <r>
      <t xml:space="preserve">2020  </t>
    </r>
    <r>
      <rPr>
        <sz val="11"/>
        <color rgb="FFFF0000"/>
        <rFont val="Calibri"/>
        <family val="2"/>
        <charset val="238"/>
      </rPr>
      <t>2021</t>
    </r>
  </si>
  <si>
    <r>
      <t xml:space="preserve">2020  </t>
    </r>
    <r>
      <rPr>
        <sz val="11"/>
        <color rgb="FFFF0000"/>
        <rFont val="Calibri"/>
        <family val="2"/>
        <charset val="238"/>
      </rPr>
      <t>2022</t>
    </r>
  </si>
  <si>
    <r>
      <t xml:space="preserve">rövid </t>
    </r>
    <r>
      <rPr>
        <sz val="11"/>
        <color rgb="FFFF0000"/>
        <rFont val="Calibri"/>
        <family val="2"/>
        <charset val="238"/>
      </rPr>
      <t xml:space="preserve"> közép</t>
    </r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</si>
</sst>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trike/>
      <sz val="11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808080"/>
        <bgColor rgb="FF666699"/>
      </patternFill>
    </fill>
    <fill>
      <patternFill patternType="solid">
        <fgColor rgb="FFDDDDDD"/>
        <bgColor rgb="FFDEEBF7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DEEBF7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 applyBorder="0" applyProtection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/>
    </xf>
    <xf numFmtId="3" fontId="0" fillId="4" borderId="1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5" borderId="1" xfId="0" applyNumberForma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6" borderId="1" xfId="0" applyFont="1" applyFill="1" applyBorder="1" applyAlignment="1">
      <alignment horizontal="center" vertical="center"/>
    </xf>
    <xf numFmtId="3" fontId="0" fillId="6" borderId="1" xfId="0" applyNumberFormat="1" applyFont="1" applyFill="1" applyBorder="1" applyAlignment="1">
      <alignment vertical="center"/>
    </xf>
    <xf numFmtId="0" fontId="0" fillId="6" borderId="3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vertical="center"/>
    </xf>
    <xf numFmtId="0" fontId="0" fillId="6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3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3" fontId="0" fillId="7" borderId="1" xfId="0" applyNumberFormat="1" applyFill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3" fontId="5" fillId="0" borderId="1" xfId="0" applyNumberFormat="1" applyFon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9" xfId="0" applyNumberFormat="1" applyFont="1" applyBorder="1" applyAlignment="1">
      <alignment vertical="center"/>
    </xf>
    <xf numFmtId="3" fontId="0" fillId="0" borderId="1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0" borderId="9" xfId="0" applyNumberFormat="1" applyFont="1" applyBorder="1" applyAlignment="1">
      <alignment vertical="center"/>
    </xf>
    <xf numFmtId="0" fontId="4" fillId="8" borderId="0" xfId="0" applyFont="1" applyFill="1" applyAlignment="1">
      <alignment vertical="center"/>
    </xf>
    <xf numFmtId="0" fontId="4" fillId="8" borderId="0" xfId="0" applyFont="1" applyFill="1"/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0" fillId="6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40"/>
  <sheetViews>
    <sheetView tabSelected="1" view="pageBreakPreview" topLeftCell="A5" zoomScale="80" zoomScaleSheetLayoutView="80" zoomScalePageLayoutView="95" workbookViewId="0">
      <selection activeCell="N38" sqref="N38"/>
    </sheetView>
  </sheetViews>
  <sheetFormatPr defaultRowHeight="15"/>
  <cols>
    <col min="1" max="1" width="12" style="1" customWidth="1"/>
    <col min="2" max="2" width="27" style="2" customWidth="1"/>
    <col min="3" max="3" width="13.140625" style="1" customWidth="1"/>
    <col min="4" max="4" width="18.85546875" style="3" customWidth="1"/>
    <col min="5" max="5" width="25.85546875" style="3" customWidth="1"/>
    <col min="6" max="6" width="17.85546875" style="1" customWidth="1"/>
    <col min="7" max="7" width="10.7109375" style="1" customWidth="1"/>
    <col min="8" max="8" width="12.7109375" style="1" customWidth="1"/>
    <col min="9" max="9" width="12.85546875" style="1" customWidth="1"/>
    <col min="10" max="10" width="10.85546875" style="3" bestFit="1" customWidth="1"/>
    <col min="11" max="24" width="9.7109375" style="3" customWidth="1"/>
    <col min="25" max="1025" width="9.140625" style="3" customWidth="1"/>
  </cols>
  <sheetData>
    <row r="1" spans="1:24">
      <c r="A1" s="95" t="s">
        <v>91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4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spans="1:24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24">
      <c r="A5" s="92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</row>
    <row r="6" spans="1:24">
      <c r="A6" s="92" t="s">
        <v>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</row>
    <row r="7" spans="1:24">
      <c r="A7" s="92" t="s">
        <v>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</row>
    <row r="8" spans="1:24">
      <c r="A8" s="93" t="s">
        <v>5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4">
      <c r="A9" s="92" t="s">
        <v>6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1" spans="1:24" s="1" customFormat="1">
      <c r="A11" s="4" t="s">
        <v>7</v>
      </c>
      <c r="B11" s="5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 s="94" t="s">
        <v>13</v>
      </c>
      <c r="H11" s="94"/>
      <c r="I11" s="4" t="s">
        <v>14</v>
      </c>
      <c r="J11" s="94" t="s">
        <v>15</v>
      </c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</row>
    <row r="12" spans="1:24" s="6" customFormat="1" ht="15" customHeight="1">
      <c r="A12" s="90" t="s">
        <v>16</v>
      </c>
      <c r="B12" s="90" t="s">
        <v>94</v>
      </c>
      <c r="C12" s="90" t="s">
        <v>18</v>
      </c>
      <c r="D12" s="90" t="s">
        <v>19</v>
      </c>
      <c r="E12" s="90" t="s">
        <v>20</v>
      </c>
      <c r="F12" s="90" t="s">
        <v>21</v>
      </c>
      <c r="G12" s="90" t="s">
        <v>22</v>
      </c>
      <c r="H12" s="90"/>
      <c r="I12" s="90" t="s">
        <v>23</v>
      </c>
      <c r="J12" s="90" t="s">
        <v>24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</row>
    <row r="13" spans="1:24" s="6" customFormat="1" ht="27.75" hidden="1" customHeight="1">
      <c r="A13" s="90"/>
      <c r="B13" s="90"/>
      <c r="C13" s="90"/>
      <c r="D13" s="90"/>
      <c r="E13" s="90"/>
      <c r="F13" s="90"/>
      <c r="G13" s="90"/>
      <c r="H13" s="90"/>
      <c r="I13" s="90"/>
      <c r="J13" s="7">
        <v>2020</v>
      </c>
      <c r="K13" s="8">
        <v>2021</v>
      </c>
      <c r="L13" s="8">
        <v>2022</v>
      </c>
      <c r="M13" s="8">
        <v>2023</v>
      </c>
      <c r="N13" s="8">
        <v>2024</v>
      </c>
      <c r="O13" s="9">
        <v>2025</v>
      </c>
      <c r="P13" s="9">
        <v>2026</v>
      </c>
      <c r="Q13" s="9">
        <v>2027</v>
      </c>
      <c r="R13" s="9">
        <v>2028</v>
      </c>
      <c r="S13" s="9">
        <v>2029</v>
      </c>
      <c r="T13" s="9">
        <v>2030</v>
      </c>
      <c r="U13" s="9">
        <v>2031</v>
      </c>
      <c r="V13" s="9">
        <v>2032</v>
      </c>
      <c r="W13" s="9">
        <v>2033</v>
      </c>
      <c r="X13" s="9">
        <v>2034</v>
      </c>
    </row>
    <row r="14" spans="1:24" s="6" customFormat="1" ht="27.75" customHeight="1">
      <c r="A14" s="90"/>
      <c r="B14" s="90"/>
      <c r="C14" s="90"/>
      <c r="D14" s="90"/>
      <c r="E14" s="90"/>
      <c r="F14" s="90"/>
      <c r="G14" s="5" t="s">
        <v>25</v>
      </c>
      <c r="H14" s="5" t="s">
        <v>26</v>
      </c>
      <c r="I14" s="5" t="s">
        <v>27</v>
      </c>
      <c r="J14" s="7">
        <v>1</v>
      </c>
      <c r="K14" s="8">
        <v>2</v>
      </c>
      <c r="L14" s="8">
        <v>3</v>
      </c>
      <c r="M14" s="8">
        <v>4</v>
      </c>
      <c r="N14" s="8">
        <v>5</v>
      </c>
      <c r="O14" s="9">
        <v>6</v>
      </c>
      <c r="P14" s="9">
        <v>7</v>
      </c>
      <c r="Q14" s="9">
        <v>8</v>
      </c>
      <c r="R14" s="9">
        <v>9</v>
      </c>
      <c r="S14" s="9">
        <v>10</v>
      </c>
      <c r="T14" s="9">
        <v>11</v>
      </c>
      <c r="U14" s="9">
        <v>12</v>
      </c>
      <c r="V14" s="9">
        <v>13</v>
      </c>
      <c r="W14" s="9">
        <v>14</v>
      </c>
      <c r="X14" s="9">
        <v>15</v>
      </c>
    </row>
    <row r="15" spans="1:24" ht="180">
      <c r="A15" s="61" t="s">
        <v>75</v>
      </c>
      <c r="B15" s="10" t="s">
        <v>95</v>
      </c>
      <c r="C15" s="59" t="s">
        <v>28</v>
      </c>
      <c r="D15" s="91" t="s">
        <v>121</v>
      </c>
      <c r="E15" s="15">
        <f t="shared" ref="E15:E29" si="0">SUM(J15:X15)</f>
        <v>11319</v>
      </c>
      <c r="F15" s="60" t="s">
        <v>119</v>
      </c>
      <c r="G15" s="59">
        <v>2020</v>
      </c>
      <c r="H15" s="59">
        <v>2020</v>
      </c>
      <c r="I15" s="59" t="s">
        <v>68</v>
      </c>
      <c r="J15" s="72">
        <v>11319</v>
      </c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135">
      <c r="A16" s="61" t="s">
        <v>76</v>
      </c>
      <c r="B16" s="10" t="s">
        <v>96</v>
      </c>
      <c r="C16" s="59" t="s">
        <v>28</v>
      </c>
      <c r="D16" s="91"/>
      <c r="E16" s="15">
        <f t="shared" si="0"/>
        <v>19541</v>
      </c>
      <c r="F16" s="60" t="s">
        <v>97</v>
      </c>
      <c r="G16" s="59">
        <v>2020</v>
      </c>
      <c r="H16" s="59">
        <v>2020</v>
      </c>
      <c r="I16" s="59" t="s">
        <v>68</v>
      </c>
      <c r="J16" s="16">
        <v>19541</v>
      </c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35">
      <c r="A17" s="66" t="s">
        <v>77</v>
      </c>
      <c r="B17" s="10" t="s">
        <v>106</v>
      </c>
      <c r="C17" s="59" t="s">
        <v>28</v>
      </c>
      <c r="D17" s="91"/>
      <c r="E17" s="15">
        <f t="shared" si="0"/>
        <v>25187</v>
      </c>
      <c r="F17" s="60" t="s">
        <v>97</v>
      </c>
      <c r="G17" s="59">
        <v>2020</v>
      </c>
      <c r="H17" s="59">
        <v>2020</v>
      </c>
      <c r="I17" s="59" t="s">
        <v>68</v>
      </c>
      <c r="J17" s="72">
        <v>25187</v>
      </c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180">
      <c r="A18" s="66" t="s">
        <v>78</v>
      </c>
      <c r="B18" s="10" t="s">
        <v>98</v>
      </c>
      <c r="C18" s="59" t="s">
        <v>28</v>
      </c>
      <c r="D18" s="91"/>
      <c r="E18" s="15">
        <f t="shared" si="0"/>
        <v>31484</v>
      </c>
      <c r="F18" s="60" t="s">
        <v>118</v>
      </c>
      <c r="G18" s="59">
        <v>2020</v>
      </c>
      <c r="H18" s="59">
        <v>2020</v>
      </c>
      <c r="I18" s="59" t="s">
        <v>68</v>
      </c>
      <c r="J18" s="72">
        <v>31484</v>
      </c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45">
      <c r="A19" s="81" t="s">
        <v>79</v>
      </c>
      <c r="B19" s="77" t="s">
        <v>120</v>
      </c>
      <c r="C19" s="82"/>
      <c r="D19" s="91"/>
      <c r="E19" s="76">
        <f t="shared" si="0"/>
        <v>1250</v>
      </c>
      <c r="F19" s="73" t="s">
        <v>117</v>
      </c>
      <c r="G19" s="19">
        <v>2020</v>
      </c>
      <c r="H19" s="19">
        <v>2020</v>
      </c>
      <c r="I19" s="19" t="s">
        <v>68</v>
      </c>
      <c r="J19" s="72">
        <v>1250</v>
      </c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ht="60.6" customHeight="1">
      <c r="A20" s="66" t="s">
        <v>80</v>
      </c>
      <c r="B20" s="10" t="s">
        <v>33</v>
      </c>
      <c r="C20" s="4" t="s">
        <v>28</v>
      </c>
      <c r="D20" s="91"/>
      <c r="E20" s="15">
        <f t="shared" si="0"/>
        <v>30000</v>
      </c>
      <c r="F20" s="5" t="s">
        <v>34</v>
      </c>
      <c r="G20" s="4">
        <v>2020</v>
      </c>
      <c r="H20" s="4">
        <v>2032</v>
      </c>
      <c r="I20" s="4" t="s">
        <v>32</v>
      </c>
      <c r="J20" s="16">
        <v>6000</v>
      </c>
      <c r="K20" s="17"/>
      <c r="L20" s="17"/>
      <c r="M20" s="17">
        <v>6000</v>
      </c>
      <c r="N20" s="17"/>
      <c r="O20" s="18"/>
      <c r="P20" s="18">
        <v>6000</v>
      </c>
      <c r="Q20" s="18"/>
      <c r="R20" s="18"/>
      <c r="S20" s="18">
        <v>6000</v>
      </c>
      <c r="T20" s="18"/>
      <c r="U20" s="18"/>
      <c r="V20" s="18">
        <v>6000</v>
      </c>
      <c r="W20" s="18"/>
      <c r="X20" s="18"/>
    </row>
    <row r="21" spans="1:24" ht="73.5" customHeight="1">
      <c r="A21" s="66" t="s">
        <v>81</v>
      </c>
      <c r="B21" s="64" t="s">
        <v>99</v>
      </c>
      <c r="C21" s="58" t="s">
        <v>28</v>
      </c>
      <c r="D21" s="91"/>
      <c r="E21" s="15">
        <f t="shared" si="0"/>
        <v>6500</v>
      </c>
      <c r="F21" s="57" t="s">
        <v>37</v>
      </c>
      <c r="G21" s="58">
        <v>2020</v>
      </c>
      <c r="H21" s="58">
        <v>2020</v>
      </c>
      <c r="I21" s="58" t="s">
        <v>68</v>
      </c>
      <c r="J21" s="72">
        <v>6500</v>
      </c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ht="73.5" customHeight="1">
      <c r="A22" s="83" t="s">
        <v>122</v>
      </c>
      <c r="B22" s="84" t="s">
        <v>116</v>
      </c>
      <c r="C22" s="19" t="s">
        <v>28</v>
      </c>
      <c r="D22" s="91"/>
      <c r="E22" s="76">
        <f t="shared" si="0"/>
        <v>3000</v>
      </c>
      <c r="F22" s="73" t="s">
        <v>37</v>
      </c>
      <c r="G22" s="19">
        <v>2020</v>
      </c>
      <c r="H22" s="19">
        <v>2020</v>
      </c>
      <c r="I22" s="19" t="s">
        <v>68</v>
      </c>
      <c r="J22" s="72">
        <v>3000</v>
      </c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73.5" customHeight="1">
      <c r="A23" s="83" t="s">
        <v>83</v>
      </c>
      <c r="B23" s="64" t="s">
        <v>100</v>
      </c>
      <c r="C23" s="63"/>
      <c r="D23" s="91"/>
      <c r="E23" s="15">
        <f t="shared" si="0"/>
        <v>30176</v>
      </c>
      <c r="F23" s="62" t="s">
        <v>37</v>
      </c>
      <c r="G23" s="63">
        <v>2021</v>
      </c>
      <c r="H23" s="63">
        <v>2021</v>
      </c>
      <c r="I23" s="63" t="s">
        <v>30</v>
      </c>
      <c r="J23" s="16"/>
      <c r="K23" s="17">
        <v>30176</v>
      </c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ht="73.5" customHeight="1">
      <c r="A24" s="83" t="s">
        <v>84</v>
      </c>
      <c r="B24" s="10" t="s">
        <v>31</v>
      </c>
      <c r="C24" s="59" t="s">
        <v>28</v>
      </c>
      <c r="D24" s="91"/>
      <c r="E24" s="15">
        <f t="shared" si="0"/>
        <v>1400000</v>
      </c>
      <c r="F24" s="60" t="s">
        <v>72</v>
      </c>
      <c r="G24" s="59">
        <v>2021</v>
      </c>
      <c r="H24" s="59">
        <v>2034</v>
      </c>
      <c r="I24" s="59" t="s">
        <v>32</v>
      </c>
      <c r="J24" s="16"/>
      <c r="K24" s="17">
        <v>100000</v>
      </c>
      <c r="L24" s="17">
        <v>100000</v>
      </c>
      <c r="M24" s="17">
        <v>100000</v>
      </c>
      <c r="N24" s="17">
        <v>100000</v>
      </c>
      <c r="O24" s="18">
        <v>100000</v>
      </c>
      <c r="P24" s="18">
        <v>100000</v>
      </c>
      <c r="Q24" s="18">
        <v>100000</v>
      </c>
      <c r="R24" s="18">
        <v>100000</v>
      </c>
      <c r="S24" s="18">
        <v>100000</v>
      </c>
      <c r="T24" s="18">
        <v>100000</v>
      </c>
      <c r="U24" s="18">
        <v>100000</v>
      </c>
      <c r="V24" s="18">
        <v>100000</v>
      </c>
      <c r="W24" s="18">
        <v>100000</v>
      </c>
      <c r="X24" s="18">
        <v>100000</v>
      </c>
    </row>
    <row r="25" spans="1:24" ht="30">
      <c r="A25" s="83" t="s">
        <v>85</v>
      </c>
      <c r="B25" s="10" t="s">
        <v>35</v>
      </c>
      <c r="C25" s="4" t="s">
        <v>28</v>
      </c>
      <c r="D25" s="91"/>
      <c r="E25" s="15">
        <f t="shared" si="0"/>
        <v>10000</v>
      </c>
      <c r="F25" s="5" t="s">
        <v>29</v>
      </c>
      <c r="G25" s="4">
        <v>2021</v>
      </c>
      <c r="H25" s="4">
        <v>2023</v>
      </c>
      <c r="I25" s="4" t="s">
        <v>30</v>
      </c>
      <c r="J25" s="16"/>
      <c r="K25" s="17">
        <v>4000</v>
      </c>
      <c r="L25" s="17"/>
      <c r="M25" s="17">
        <v>6000</v>
      </c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72" customHeight="1">
      <c r="A26" s="83" t="s">
        <v>86</v>
      </c>
      <c r="B26" s="10" t="s">
        <v>36</v>
      </c>
      <c r="C26" s="4" t="s">
        <v>28</v>
      </c>
      <c r="D26" s="91"/>
      <c r="E26" s="15">
        <f t="shared" si="0"/>
        <v>12500</v>
      </c>
      <c r="F26" s="5" t="s">
        <v>37</v>
      </c>
      <c r="G26" s="4">
        <v>2023</v>
      </c>
      <c r="H26" s="4">
        <v>2024</v>
      </c>
      <c r="I26" s="4" t="s">
        <v>32</v>
      </c>
      <c r="J26" s="16"/>
      <c r="K26" s="17"/>
      <c r="L26" s="17"/>
      <c r="M26" s="17">
        <v>7500</v>
      </c>
      <c r="N26" s="17">
        <v>5000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48" customHeight="1">
      <c r="A27" s="83" t="s">
        <v>87</v>
      </c>
      <c r="B27" s="10" t="s">
        <v>38</v>
      </c>
      <c r="C27" s="4" t="s">
        <v>28</v>
      </c>
      <c r="D27" s="91"/>
      <c r="E27" s="15">
        <f t="shared" si="0"/>
        <v>85000</v>
      </c>
      <c r="F27" s="5" t="s">
        <v>29</v>
      </c>
      <c r="G27" s="4">
        <v>2025</v>
      </c>
      <c r="H27" s="4">
        <v>2028</v>
      </c>
      <c r="I27" s="4" t="s">
        <v>32</v>
      </c>
      <c r="J27" s="16"/>
      <c r="K27" s="17"/>
      <c r="L27" s="17"/>
      <c r="M27" s="17"/>
      <c r="N27" s="17"/>
      <c r="O27" s="18">
        <v>10000</v>
      </c>
      <c r="P27" s="18"/>
      <c r="Q27" s="18">
        <v>50000</v>
      </c>
      <c r="R27" s="18">
        <v>25000</v>
      </c>
      <c r="S27" s="18"/>
      <c r="T27" s="18"/>
      <c r="U27" s="18"/>
      <c r="V27" s="18"/>
      <c r="W27" s="18"/>
      <c r="X27" s="18"/>
    </row>
    <row r="28" spans="1:24" ht="49.5" customHeight="1">
      <c r="A28" s="83" t="s">
        <v>103</v>
      </c>
      <c r="B28" s="10" t="s">
        <v>39</v>
      </c>
      <c r="C28" s="4" t="s">
        <v>28</v>
      </c>
      <c r="D28" s="91"/>
      <c r="E28" s="15">
        <f t="shared" si="0"/>
        <v>25000</v>
      </c>
      <c r="F28" s="5" t="s">
        <v>29</v>
      </c>
      <c r="G28" s="4">
        <v>2028</v>
      </c>
      <c r="H28" s="4">
        <v>2028</v>
      </c>
      <c r="I28" s="4" t="s">
        <v>32</v>
      </c>
      <c r="J28" s="16"/>
      <c r="K28" s="17"/>
      <c r="L28" s="17"/>
      <c r="M28" s="17"/>
      <c r="N28" s="17"/>
      <c r="O28" s="18"/>
      <c r="P28" s="18"/>
      <c r="Q28" s="18"/>
      <c r="R28" s="18">
        <v>25000</v>
      </c>
      <c r="S28" s="18"/>
      <c r="T28" s="18"/>
      <c r="U28" s="18"/>
      <c r="V28" s="18"/>
      <c r="W28" s="18"/>
      <c r="X28" s="18"/>
    </row>
    <row r="29" spans="1:24" ht="48" customHeight="1">
      <c r="A29" s="19"/>
      <c r="B29" s="20" t="s">
        <v>40</v>
      </c>
      <c r="C29" s="4" t="s">
        <v>28</v>
      </c>
      <c r="D29" s="91"/>
      <c r="E29" s="15">
        <f t="shared" si="0"/>
        <v>140135.90000000002</v>
      </c>
      <c r="F29" s="5" t="s">
        <v>37</v>
      </c>
      <c r="G29" s="4">
        <v>2020</v>
      </c>
      <c r="H29" s="4">
        <v>2034</v>
      </c>
      <c r="I29" s="4" t="s">
        <v>32</v>
      </c>
      <c r="J29" s="55">
        <v>1286</v>
      </c>
      <c r="K29" s="17">
        <f t="shared" ref="K29:X29" si="1">K31*0.15</f>
        <v>9917.85</v>
      </c>
      <c r="L29" s="17">
        <f t="shared" si="1"/>
        <v>9917.85</v>
      </c>
      <c r="M29" s="17">
        <f t="shared" si="1"/>
        <v>9917.85</v>
      </c>
      <c r="N29" s="17">
        <f t="shared" si="1"/>
        <v>9917.85</v>
      </c>
      <c r="O29" s="18">
        <f t="shared" si="1"/>
        <v>9917.85</v>
      </c>
      <c r="P29" s="18">
        <f t="shared" si="1"/>
        <v>9917.85</v>
      </c>
      <c r="Q29" s="18">
        <f t="shared" si="1"/>
        <v>9917.85</v>
      </c>
      <c r="R29" s="18">
        <f t="shared" si="1"/>
        <v>9917.85</v>
      </c>
      <c r="S29" s="18">
        <f t="shared" si="1"/>
        <v>9917.85</v>
      </c>
      <c r="T29" s="18">
        <f t="shared" si="1"/>
        <v>9917.85</v>
      </c>
      <c r="U29" s="18">
        <f t="shared" si="1"/>
        <v>9917.85</v>
      </c>
      <c r="V29" s="18">
        <f t="shared" si="1"/>
        <v>9917.85</v>
      </c>
      <c r="W29" s="18">
        <f t="shared" si="1"/>
        <v>9917.85</v>
      </c>
      <c r="X29" s="18">
        <f t="shared" si="1"/>
        <v>9917.85</v>
      </c>
    </row>
    <row r="30" spans="1:24" s="14" customFormat="1" ht="15" customHeight="1">
      <c r="A30" s="21"/>
      <c r="B30" s="89" t="s">
        <v>41</v>
      </c>
      <c r="C30" s="89"/>
      <c r="D30" s="89"/>
      <c r="E30" s="89"/>
      <c r="F30" s="89"/>
      <c r="G30" s="89"/>
      <c r="H30" s="89"/>
      <c r="I30" s="89"/>
      <c r="J30" s="22">
        <f>SUM(J15:J29)-5600-19541-25286-20771</f>
        <v>34369</v>
      </c>
      <c r="K30" s="22">
        <f t="shared" ref="K30:X30" si="2">SUM(K15:K29)</f>
        <v>144093.85</v>
      </c>
      <c r="L30" s="22">
        <f t="shared" si="2"/>
        <v>109917.85</v>
      </c>
      <c r="M30" s="22">
        <f t="shared" si="2"/>
        <v>129417.85</v>
      </c>
      <c r="N30" s="22">
        <f t="shared" si="2"/>
        <v>114917.85</v>
      </c>
      <c r="O30" s="22">
        <f t="shared" si="2"/>
        <v>119917.85</v>
      </c>
      <c r="P30" s="22">
        <f t="shared" si="2"/>
        <v>115917.85</v>
      </c>
      <c r="Q30" s="22">
        <f t="shared" si="2"/>
        <v>159917.85</v>
      </c>
      <c r="R30" s="22">
        <f t="shared" si="2"/>
        <v>159917.85</v>
      </c>
      <c r="S30" s="22">
        <f t="shared" si="2"/>
        <v>115917.85</v>
      </c>
      <c r="T30" s="22">
        <f t="shared" si="2"/>
        <v>109917.85</v>
      </c>
      <c r="U30" s="22">
        <f t="shared" si="2"/>
        <v>109917.85</v>
      </c>
      <c r="V30" s="22">
        <f t="shared" si="2"/>
        <v>115917.85</v>
      </c>
      <c r="W30" s="22">
        <f t="shared" si="2"/>
        <v>109917.85</v>
      </c>
      <c r="X30" s="22">
        <f t="shared" si="2"/>
        <v>109917.85</v>
      </c>
    </row>
    <row r="31" spans="1:24" s="14" customFormat="1" ht="15" customHeight="1">
      <c r="A31" s="21"/>
      <c r="B31" s="89" t="s">
        <v>42</v>
      </c>
      <c r="C31" s="89"/>
      <c r="D31" s="89"/>
      <c r="E31" s="89"/>
      <c r="F31" s="89"/>
      <c r="G31" s="89"/>
      <c r="H31" s="89"/>
      <c r="I31" s="89"/>
      <c r="J31" s="22">
        <f>G32+I32</f>
        <v>109876</v>
      </c>
      <c r="K31" s="22">
        <f>I32</f>
        <v>66119</v>
      </c>
      <c r="L31" s="22">
        <f>I32</f>
        <v>66119</v>
      </c>
      <c r="M31" s="22">
        <f>I32</f>
        <v>66119</v>
      </c>
      <c r="N31" s="22">
        <f>I32</f>
        <v>66119</v>
      </c>
      <c r="O31" s="22">
        <f>I32</f>
        <v>66119</v>
      </c>
      <c r="P31" s="22">
        <f>I32</f>
        <v>66119</v>
      </c>
      <c r="Q31" s="22">
        <f>I32</f>
        <v>66119</v>
      </c>
      <c r="R31" s="22">
        <f>I32</f>
        <v>66119</v>
      </c>
      <c r="S31" s="22">
        <f>I32</f>
        <v>66119</v>
      </c>
      <c r="T31" s="22">
        <f>I32</f>
        <v>66119</v>
      </c>
      <c r="U31" s="22">
        <f>I32</f>
        <v>66119</v>
      </c>
      <c r="V31" s="22">
        <f>I32</f>
        <v>66119</v>
      </c>
      <c r="W31" s="22">
        <f>I32</f>
        <v>66119</v>
      </c>
      <c r="X31" s="22">
        <f>I32</f>
        <v>66119</v>
      </c>
    </row>
    <row r="32" spans="1:24" s="14" customFormat="1">
      <c r="A32" s="21"/>
      <c r="B32" s="23" t="s">
        <v>43</v>
      </c>
      <c r="C32" s="24"/>
      <c r="D32" s="24"/>
      <c r="E32" s="24"/>
      <c r="F32" s="25" t="s">
        <v>92</v>
      </c>
      <c r="G32" s="71">
        <v>43757</v>
      </c>
      <c r="H32" s="25" t="s">
        <v>93</v>
      </c>
      <c r="I32" s="71">
        <v>66119</v>
      </c>
      <c r="J32" s="85">
        <f>J31-J30-BT!J33+BT!J15</f>
        <v>63013.199999999953</v>
      </c>
      <c r="K32" s="42">
        <f>J32+K31-K30-BT!K29-BT!K32+K24+K25</f>
        <v>45732.399999999951</v>
      </c>
      <c r="L32" s="42">
        <f>K32+L31-L30-BT!L29-BT!L32+L24+L25</f>
        <v>58627.599999999948</v>
      </c>
      <c r="M32" s="42">
        <f>L32+M31-M30-BT!M29-BT!M32+M24+M25</f>
        <v>58022.799999999945</v>
      </c>
      <c r="N32" s="42">
        <f>M32+N31-N30-BT!N29-BT!N32+N24+N25</f>
        <v>105917.99999999994</v>
      </c>
      <c r="O32" s="42">
        <f>N32+O31-O30-BT!O29-BT!O32+O24+O25</f>
        <v>148813.19999999995</v>
      </c>
      <c r="P32" s="42">
        <f>O32+P31-P30-BT!P29-BT!P32+P24+P25</f>
        <v>195708.39999999997</v>
      </c>
      <c r="Q32" s="42">
        <f>P32+Q31-Q30-BT!Q29-BT!Q32+Q24+Q25</f>
        <v>198603.59999999998</v>
      </c>
      <c r="R32" s="42">
        <f>Q32+R31-R30-BT!R29-BT!R32+R24+R25</f>
        <v>201498.8</v>
      </c>
      <c r="S32" s="42">
        <f>R32+S31-S30-BT!S29-BT!S32+S24+S25</f>
        <v>248393.99999999997</v>
      </c>
      <c r="T32" s="42">
        <f>S32+T31-T30-BT!T29-BT!T32+T24+T25</f>
        <v>301289.19999999995</v>
      </c>
      <c r="U32" s="42">
        <f>T32+U31-U30-BT!U29-BT!U32+U24+U25</f>
        <v>354184.39999999991</v>
      </c>
      <c r="V32" s="42">
        <f>U32+V31-V30-BT!V29-BT!V32+V24+V25</f>
        <v>401079.59999999992</v>
      </c>
      <c r="W32" s="42">
        <f>V32+W31-W30-BT!W29-BT!W32+W24+W25</f>
        <v>453974.79999999987</v>
      </c>
      <c r="X32" s="42">
        <f>W32+X31-X30-BT!X29-BT!X32+X24+X25</f>
        <v>506869.99999999983</v>
      </c>
    </row>
    <row r="33" spans="1:9" s="14" customFormat="1">
      <c r="A33" s="26"/>
      <c r="B33" s="27"/>
      <c r="C33" s="26"/>
      <c r="F33" s="26"/>
      <c r="G33" s="26"/>
      <c r="H33" s="26"/>
      <c r="I33" s="26"/>
    </row>
    <row r="34" spans="1:9">
      <c r="A34" s="28" t="s">
        <v>44</v>
      </c>
    </row>
    <row r="35" spans="1:9">
      <c r="A35" s="28" t="s">
        <v>45</v>
      </c>
    </row>
    <row r="36" spans="1:9" ht="15.75" thickBot="1"/>
    <row r="37" spans="1:9" ht="90">
      <c r="C37" s="29"/>
      <c r="D37" s="30" t="s">
        <v>46</v>
      </c>
      <c r="E37" s="30" t="s">
        <v>89</v>
      </c>
      <c r="F37" s="31" t="s">
        <v>90</v>
      </c>
    </row>
    <row r="38" spans="1:9" ht="97.5" customHeight="1">
      <c r="C38" s="32" t="s">
        <v>47</v>
      </c>
      <c r="D38" s="10" t="s">
        <v>105</v>
      </c>
      <c r="E38" s="76">
        <f>SUM(J15:J29)</f>
        <v>105567</v>
      </c>
      <c r="F38" s="78">
        <f>J31+71098</f>
        <v>180974</v>
      </c>
    </row>
    <row r="39" spans="1:9" ht="45">
      <c r="C39" s="32" t="s">
        <v>48</v>
      </c>
      <c r="D39" s="10" t="s">
        <v>49</v>
      </c>
      <c r="E39" s="11">
        <f>SUM(K15:N29)</f>
        <v>498347.39999999991</v>
      </c>
      <c r="F39" s="68">
        <f>J32+4*I32</f>
        <v>327489.19999999995</v>
      </c>
    </row>
    <row r="40" spans="1:9" ht="45.75" thickBot="1">
      <c r="C40" s="33" t="s">
        <v>50</v>
      </c>
      <c r="D40" s="34" t="s">
        <v>49</v>
      </c>
      <c r="E40" s="48">
        <f>SUM(O15:X29)</f>
        <v>1227178.5000000009</v>
      </c>
      <c r="F40" s="69">
        <f>N32+10*I32</f>
        <v>767108</v>
      </c>
    </row>
  </sheetData>
  <mergeCells count="23"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G11:H11"/>
    <mergeCell ref="J11:X11"/>
    <mergeCell ref="J12:X12"/>
    <mergeCell ref="D15:D29"/>
    <mergeCell ref="A12:A14"/>
    <mergeCell ref="B12:B14"/>
    <mergeCell ref="C12:C14"/>
    <mergeCell ref="D12:D14"/>
    <mergeCell ref="E12:E14"/>
    <mergeCell ref="B30:I30"/>
    <mergeCell ref="B31:I31"/>
    <mergeCell ref="F12:F14"/>
    <mergeCell ref="G12:H13"/>
    <mergeCell ref="I12:I13"/>
  </mergeCells>
  <pageMargins left="0.7" right="0.7" top="0.75" bottom="0.75" header="0.51180555555555496" footer="0.51180555555555496"/>
  <pageSetup paperSize="8" scale="3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42"/>
  <sheetViews>
    <sheetView view="pageBreakPreview" topLeftCell="A29" zoomScale="80" zoomScaleSheetLayoutView="80" zoomScalePageLayoutView="95" workbookViewId="0">
      <selection activeCell="J15" sqref="J15:J32"/>
    </sheetView>
  </sheetViews>
  <sheetFormatPr defaultRowHeight="15"/>
  <cols>
    <col min="1" max="1" width="12" style="3" customWidth="1"/>
    <col min="2" max="2" width="27.7109375" style="3" customWidth="1"/>
    <col min="3" max="3" width="17.28515625" style="3" customWidth="1"/>
    <col min="4" max="4" width="18.5703125" style="3" customWidth="1"/>
    <col min="5" max="5" width="26.140625" style="3" customWidth="1"/>
    <col min="6" max="6" width="17.85546875" style="3" customWidth="1"/>
    <col min="7" max="7" width="10.7109375" style="3" customWidth="1"/>
    <col min="8" max="8" width="12.7109375" style="3" customWidth="1"/>
    <col min="9" max="9" width="12.85546875" style="3" customWidth="1"/>
    <col min="10" max="10" width="10.28515625" style="3" bestFit="1" customWidth="1"/>
    <col min="11" max="11" width="9.28515625" style="3" customWidth="1"/>
    <col min="12" max="12" width="9.42578125" style="3" customWidth="1"/>
    <col min="13" max="24" width="8.7109375" style="3" customWidth="1"/>
    <col min="25" max="1025" width="9.140625" style="3" customWidth="1"/>
  </cols>
  <sheetData>
    <row r="1" spans="1:24">
      <c r="A1" s="95" t="s">
        <v>91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4">
      <c r="A2" s="95" t="s">
        <v>51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spans="1:24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24">
      <c r="A5" s="92" t="s">
        <v>52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</row>
    <row r="6" spans="1:24">
      <c r="A6" s="92" t="s">
        <v>53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</row>
    <row r="7" spans="1:24">
      <c r="A7" s="92" t="s">
        <v>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</row>
    <row r="8" spans="1:24">
      <c r="A8" s="93" t="s">
        <v>54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4">
      <c r="A9" s="92" t="s">
        <v>6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1" spans="1:24" s="1" customFormat="1">
      <c r="A11" s="4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 s="94" t="s">
        <v>13</v>
      </c>
      <c r="H11" s="94"/>
      <c r="I11" s="4" t="s">
        <v>14</v>
      </c>
      <c r="J11" s="94" t="s">
        <v>15</v>
      </c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</row>
    <row r="12" spans="1:24" s="6" customFormat="1" ht="15" customHeight="1">
      <c r="A12" s="90" t="s">
        <v>16</v>
      </c>
      <c r="B12" s="90" t="s">
        <v>17</v>
      </c>
      <c r="C12" s="90" t="s">
        <v>18</v>
      </c>
      <c r="D12" s="90" t="s">
        <v>19</v>
      </c>
      <c r="E12" s="90" t="s">
        <v>20</v>
      </c>
      <c r="F12" s="90" t="s">
        <v>21</v>
      </c>
      <c r="G12" s="90" t="s">
        <v>22</v>
      </c>
      <c r="H12" s="90"/>
      <c r="I12" s="90" t="s">
        <v>23</v>
      </c>
      <c r="J12" s="90" t="s">
        <v>24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</row>
    <row r="13" spans="1:24" s="6" customFormat="1" hidden="1">
      <c r="A13" s="90"/>
      <c r="B13" s="90"/>
      <c r="C13" s="90"/>
      <c r="D13" s="90"/>
      <c r="E13" s="90"/>
      <c r="F13" s="90"/>
      <c r="G13" s="90"/>
      <c r="H13" s="90"/>
      <c r="I13" s="90"/>
      <c r="J13" s="7">
        <v>2020</v>
      </c>
      <c r="K13" s="8">
        <v>2021</v>
      </c>
      <c r="L13" s="8">
        <v>2022</v>
      </c>
      <c r="M13" s="8">
        <v>2023</v>
      </c>
      <c r="N13" s="8">
        <v>2024</v>
      </c>
      <c r="O13" s="9">
        <v>2025</v>
      </c>
      <c r="P13" s="9">
        <v>2026</v>
      </c>
      <c r="Q13" s="9">
        <v>2027</v>
      </c>
      <c r="R13" s="9">
        <v>2028</v>
      </c>
      <c r="S13" s="9">
        <v>2029</v>
      </c>
      <c r="T13" s="9">
        <v>2030</v>
      </c>
      <c r="U13" s="9">
        <v>2031</v>
      </c>
      <c r="V13" s="9">
        <v>2032</v>
      </c>
      <c r="W13" s="9">
        <v>2033</v>
      </c>
      <c r="X13" s="9">
        <v>2034</v>
      </c>
    </row>
    <row r="14" spans="1:24" s="6" customFormat="1" ht="30">
      <c r="A14" s="90"/>
      <c r="B14" s="90"/>
      <c r="C14" s="90"/>
      <c r="D14" s="90"/>
      <c r="E14" s="90"/>
      <c r="F14" s="90"/>
      <c r="G14" s="5" t="s">
        <v>25</v>
      </c>
      <c r="H14" s="5" t="s">
        <v>26</v>
      </c>
      <c r="I14" s="5" t="s">
        <v>27</v>
      </c>
      <c r="J14" s="7">
        <v>1</v>
      </c>
      <c r="K14" s="8">
        <v>2</v>
      </c>
      <c r="L14" s="8">
        <v>3</v>
      </c>
      <c r="M14" s="8">
        <v>4</v>
      </c>
      <c r="N14" s="8">
        <v>5</v>
      </c>
      <c r="O14" s="9">
        <v>6</v>
      </c>
      <c r="P14" s="9">
        <v>7</v>
      </c>
      <c r="Q14" s="9">
        <v>8</v>
      </c>
      <c r="R14" s="9">
        <v>9</v>
      </c>
      <c r="S14" s="9">
        <v>10</v>
      </c>
      <c r="T14" s="9">
        <v>11</v>
      </c>
      <c r="U14" s="9">
        <v>12</v>
      </c>
      <c r="V14" s="9">
        <v>13</v>
      </c>
      <c r="W14" s="9">
        <v>14</v>
      </c>
      <c r="X14" s="9">
        <v>15</v>
      </c>
    </row>
    <row r="15" spans="1:24" ht="189" customHeight="1">
      <c r="A15" s="35" t="s">
        <v>75</v>
      </c>
      <c r="B15" s="36" t="s">
        <v>55</v>
      </c>
      <c r="C15" s="73" t="s">
        <v>108</v>
      </c>
      <c r="D15" s="98" t="s">
        <v>70</v>
      </c>
      <c r="E15" s="15">
        <f t="shared" ref="E15:E33" si="0">SUM(J15:X15)</f>
        <v>663028</v>
      </c>
      <c r="F15" s="43" t="s">
        <v>71</v>
      </c>
      <c r="G15" s="4">
        <v>2020</v>
      </c>
      <c r="H15" s="19">
        <v>2020</v>
      </c>
      <c r="I15" s="19" t="s">
        <v>68</v>
      </c>
      <c r="J15" s="72">
        <v>663028</v>
      </c>
      <c r="K15" s="74">
        <v>0</v>
      </c>
      <c r="L15" s="13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69" customHeight="1">
      <c r="A16" s="35" t="s">
        <v>76</v>
      </c>
      <c r="B16" s="36" t="s">
        <v>109</v>
      </c>
      <c r="C16" s="70" t="s">
        <v>107</v>
      </c>
      <c r="D16" s="99"/>
      <c r="E16" s="47">
        <f t="shared" si="0"/>
        <v>11500</v>
      </c>
      <c r="F16" s="43" t="s">
        <v>101</v>
      </c>
      <c r="G16" s="67">
        <v>2020</v>
      </c>
      <c r="H16" s="67">
        <v>2020</v>
      </c>
      <c r="I16" s="67" t="s">
        <v>68</v>
      </c>
      <c r="J16" s="72">
        <v>0</v>
      </c>
      <c r="K16" s="74">
        <v>11500</v>
      </c>
      <c r="L16" s="13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1025" ht="45">
      <c r="A17" s="75" t="s">
        <v>80</v>
      </c>
      <c r="B17" s="36" t="s">
        <v>102</v>
      </c>
      <c r="C17" s="65"/>
      <c r="D17" s="99"/>
      <c r="E17" s="47">
        <f t="shared" si="0"/>
        <v>4800</v>
      </c>
      <c r="F17" s="43" t="s">
        <v>101</v>
      </c>
      <c r="G17" s="67">
        <v>2021</v>
      </c>
      <c r="H17" s="67">
        <v>2021</v>
      </c>
      <c r="I17" s="67" t="s">
        <v>68</v>
      </c>
      <c r="J17" s="12"/>
      <c r="K17" s="37">
        <v>4800</v>
      </c>
      <c r="L17" s="13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1025" ht="65.25" customHeight="1">
      <c r="A18" s="75" t="s">
        <v>81</v>
      </c>
      <c r="B18" s="36" t="s">
        <v>56</v>
      </c>
      <c r="C18" s="52" t="s">
        <v>28</v>
      </c>
      <c r="D18" s="99"/>
      <c r="E18" s="47">
        <f t="shared" si="0"/>
        <v>107000</v>
      </c>
      <c r="F18" s="52" t="s">
        <v>29</v>
      </c>
      <c r="G18" s="54">
        <v>2021</v>
      </c>
      <c r="H18" s="54">
        <v>2021</v>
      </c>
      <c r="I18" s="54" t="s">
        <v>30</v>
      </c>
      <c r="J18" s="55"/>
      <c r="K18" s="53">
        <v>107000</v>
      </c>
      <c r="L18" s="53"/>
      <c r="M18" s="53"/>
      <c r="N18" s="53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1025" ht="60">
      <c r="A19" s="75" t="s">
        <v>82</v>
      </c>
      <c r="B19" s="36" t="s">
        <v>69</v>
      </c>
      <c r="C19" s="52" t="s">
        <v>28</v>
      </c>
      <c r="D19" s="99"/>
      <c r="E19" s="47">
        <f t="shared" si="0"/>
        <v>500000</v>
      </c>
      <c r="F19" s="52" t="s">
        <v>29</v>
      </c>
      <c r="G19" s="54">
        <v>2021</v>
      </c>
      <c r="H19" s="54">
        <v>2021</v>
      </c>
      <c r="I19" s="54" t="s">
        <v>30</v>
      </c>
      <c r="J19" s="55"/>
      <c r="K19" s="53">
        <v>500000</v>
      </c>
      <c r="L19" s="53"/>
      <c r="M19" s="53"/>
      <c r="N19" s="53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1025" ht="135" customHeight="1">
      <c r="A20" s="75" t="s">
        <v>83</v>
      </c>
      <c r="B20" s="36" t="s">
        <v>74</v>
      </c>
      <c r="C20" s="52" t="s">
        <v>28</v>
      </c>
      <c r="D20" s="99"/>
      <c r="E20" s="47">
        <f t="shared" si="0"/>
        <v>102000</v>
      </c>
      <c r="F20" s="52" t="s">
        <v>73</v>
      </c>
      <c r="G20" s="54">
        <v>2021</v>
      </c>
      <c r="H20" s="54">
        <v>2022</v>
      </c>
      <c r="I20" s="54" t="s">
        <v>30</v>
      </c>
      <c r="J20" s="55"/>
      <c r="K20" s="53">
        <v>72000</v>
      </c>
      <c r="L20" s="53">
        <v>30000</v>
      </c>
      <c r="M20" s="53"/>
      <c r="N20" s="53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1025" ht="32.450000000000003" customHeight="1">
      <c r="A21" s="75" t="s">
        <v>84</v>
      </c>
      <c r="B21" s="36" t="s">
        <v>57</v>
      </c>
      <c r="C21" s="52" t="s">
        <v>28</v>
      </c>
      <c r="D21" s="99"/>
      <c r="E21" s="47">
        <f t="shared" si="0"/>
        <v>72000</v>
      </c>
      <c r="F21" s="52" t="s">
        <v>29</v>
      </c>
      <c r="G21" s="54">
        <v>2021</v>
      </c>
      <c r="H21" s="54">
        <v>2022</v>
      </c>
      <c r="I21" s="54" t="s">
        <v>30</v>
      </c>
      <c r="J21" s="55"/>
      <c r="K21" s="53">
        <v>40000</v>
      </c>
      <c r="L21" s="53">
        <v>32000</v>
      </c>
      <c r="M21" s="53"/>
      <c r="N21" s="53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1025" ht="73.900000000000006" customHeight="1">
      <c r="A22" s="75" t="s">
        <v>85</v>
      </c>
      <c r="B22" s="36" t="s">
        <v>58</v>
      </c>
      <c r="C22" s="52" t="s">
        <v>28</v>
      </c>
      <c r="D22" s="99"/>
      <c r="E22" s="47">
        <f t="shared" si="0"/>
        <v>50000</v>
      </c>
      <c r="F22" s="52" t="s">
        <v>29</v>
      </c>
      <c r="G22" s="54">
        <v>2021</v>
      </c>
      <c r="H22" s="54">
        <v>2021</v>
      </c>
      <c r="I22" s="54" t="s">
        <v>30</v>
      </c>
      <c r="J22" s="55"/>
      <c r="K22" s="53">
        <v>50000</v>
      </c>
      <c r="L22" s="53"/>
      <c r="M22" s="53"/>
      <c r="N22" s="53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1025" ht="16.899999999999999" customHeight="1">
      <c r="A23" s="75" t="s">
        <v>86</v>
      </c>
      <c r="B23" s="36" t="s">
        <v>59</v>
      </c>
      <c r="C23" s="52" t="s">
        <v>28</v>
      </c>
      <c r="D23" s="99"/>
      <c r="E23" s="47">
        <f t="shared" si="0"/>
        <v>25000</v>
      </c>
      <c r="F23" s="52" t="s">
        <v>29</v>
      </c>
      <c r="G23" s="54">
        <v>2021</v>
      </c>
      <c r="H23" s="54">
        <v>2021</v>
      </c>
      <c r="I23" s="54" t="s">
        <v>30</v>
      </c>
      <c r="J23" s="55"/>
      <c r="K23" s="53">
        <v>25000</v>
      </c>
      <c r="L23" s="53"/>
      <c r="M23" s="53"/>
      <c r="N23" s="53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1025" ht="43.5" customHeight="1">
      <c r="A24" s="75" t="s">
        <v>87</v>
      </c>
      <c r="B24" s="36" t="s">
        <v>60</v>
      </c>
      <c r="C24" s="52" t="s">
        <v>28</v>
      </c>
      <c r="D24" s="99"/>
      <c r="E24" s="47">
        <f t="shared" si="0"/>
        <v>30000</v>
      </c>
      <c r="F24" s="52" t="s">
        <v>29</v>
      </c>
      <c r="G24" s="54">
        <v>2021</v>
      </c>
      <c r="H24" s="54">
        <v>2021</v>
      </c>
      <c r="I24" s="54" t="s">
        <v>30</v>
      </c>
      <c r="J24" s="55"/>
      <c r="K24" s="53">
        <v>30000</v>
      </c>
      <c r="L24" s="53"/>
      <c r="M24" s="53"/>
      <c r="N24" s="53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1025" ht="52.9" customHeight="1">
      <c r="A25" s="75" t="s">
        <v>103</v>
      </c>
      <c r="B25" s="36" t="s">
        <v>61</v>
      </c>
      <c r="C25" s="52" t="s">
        <v>28</v>
      </c>
      <c r="D25" s="99"/>
      <c r="E25" s="47">
        <f t="shared" si="0"/>
        <v>50000</v>
      </c>
      <c r="F25" s="52" t="s">
        <v>29</v>
      </c>
      <c r="G25" s="54">
        <v>2021</v>
      </c>
      <c r="H25" s="54">
        <v>2021</v>
      </c>
      <c r="I25" s="54" t="s">
        <v>30</v>
      </c>
      <c r="J25" s="55"/>
      <c r="K25" s="53">
        <v>50000</v>
      </c>
      <c r="L25" s="53"/>
      <c r="M25" s="53"/>
      <c r="N25" s="53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1025" ht="45.6" customHeight="1">
      <c r="A26" s="75" t="s">
        <v>104</v>
      </c>
      <c r="B26" s="36" t="s">
        <v>62</v>
      </c>
      <c r="C26" s="52" t="s">
        <v>28</v>
      </c>
      <c r="D26" s="99"/>
      <c r="E26" s="47">
        <f t="shared" si="0"/>
        <v>26000</v>
      </c>
      <c r="F26" s="52" t="s">
        <v>29</v>
      </c>
      <c r="G26" s="54">
        <v>2021</v>
      </c>
      <c r="H26" s="54">
        <v>2022</v>
      </c>
      <c r="I26" s="54" t="s">
        <v>30</v>
      </c>
      <c r="J26" s="55"/>
      <c r="K26" s="53">
        <v>1000</v>
      </c>
      <c r="L26" s="53">
        <v>25000</v>
      </c>
      <c r="M26" s="53"/>
      <c r="N26" s="53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1025" ht="62.45" customHeight="1">
      <c r="A27" s="75" t="s">
        <v>114</v>
      </c>
      <c r="B27" s="36" t="s">
        <v>63</v>
      </c>
      <c r="C27" s="52" t="s">
        <v>28</v>
      </c>
      <c r="D27" s="99"/>
      <c r="E27" s="47">
        <f t="shared" si="0"/>
        <v>13000</v>
      </c>
      <c r="F27" s="52" t="s">
        <v>29</v>
      </c>
      <c r="G27" s="54">
        <v>2021</v>
      </c>
      <c r="H27" s="54">
        <v>2021</v>
      </c>
      <c r="I27" s="54" t="s">
        <v>30</v>
      </c>
      <c r="J27" s="55"/>
      <c r="K27" s="53">
        <v>13000</v>
      </c>
      <c r="L27" s="53"/>
      <c r="M27" s="53"/>
      <c r="N27" s="53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1025" ht="34.15" customHeight="1">
      <c r="A28" s="75" t="s">
        <v>115</v>
      </c>
      <c r="B28" s="56" t="s">
        <v>64</v>
      </c>
      <c r="C28" s="54" t="s">
        <v>28</v>
      </c>
      <c r="D28" s="99"/>
      <c r="E28" s="47">
        <f t="shared" si="0"/>
        <v>4000</v>
      </c>
      <c r="F28" s="52" t="s">
        <v>29</v>
      </c>
      <c r="G28" s="54">
        <v>2021</v>
      </c>
      <c r="H28" s="54">
        <v>2021</v>
      </c>
      <c r="I28" s="54" t="s">
        <v>30</v>
      </c>
      <c r="J28" s="55"/>
      <c r="K28" s="53">
        <v>4000</v>
      </c>
      <c r="L28" s="53"/>
      <c r="M28" s="53"/>
      <c r="N28" s="53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1025" s="46" customFormat="1" ht="102" customHeight="1">
      <c r="A29" s="51" t="s">
        <v>77</v>
      </c>
      <c r="B29" s="56" t="s">
        <v>88</v>
      </c>
      <c r="C29" s="54"/>
      <c r="D29" s="99"/>
      <c r="E29" s="47">
        <f t="shared" si="0"/>
        <v>120000</v>
      </c>
      <c r="F29" s="52" t="s">
        <v>37</v>
      </c>
      <c r="G29" s="54">
        <v>2020</v>
      </c>
      <c r="H29" s="54">
        <v>2022</v>
      </c>
      <c r="I29" s="54" t="s">
        <v>30</v>
      </c>
      <c r="J29" s="72">
        <v>0</v>
      </c>
      <c r="K29" s="53">
        <v>40000</v>
      </c>
      <c r="L29" s="53">
        <v>40000</v>
      </c>
      <c r="M29" s="53">
        <v>40000</v>
      </c>
      <c r="N29" s="53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  <c r="LD29" s="45"/>
      <c r="LE29" s="45"/>
      <c r="LF29" s="45"/>
      <c r="LG29" s="45"/>
      <c r="LH29" s="45"/>
      <c r="LI29" s="45"/>
      <c r="LJ29" s="45"/>
      <c r="LK29" s="45"/>
      <c r="LL29" s="45"/>
      <c r="LM29" s="45"/>
      <c r="LN29" s="45"/>
      <c r="LO29" s="45"/>
      <c r="LP29" s="45"/>
      <c r="LQ29" s="45"/>
      <c r="LR29" s="45"/>
      <c r="LS29" s="45"/>
      <c r="LT29" s="45"/>
      <c r="LU29" s="45"/>
      <c r="LV29" s="45"/>
      <c r="LW29" s="45"/>
      <c r="LX29" s="45"/>
      <c r="LY29" s="45"/>
      <c r="LZ29" s="45"/>
      <c r="MA29" s="45"/>
      <c r="MB29" s="45"/>
      <c r="MC29" s="45"/>
      <c r="MD29" s="45"/>
      <c r="ME29" s="45"/>
      <c r="MF29" s="45"/>
      <c r="MG29" s="45"/>
      <c r="MH29" s="45"/>
      <c r="MI29" s="45"/>
      <c r="MJ29" s="45"/>
      <c r="MK29" s="45"/>
      <c r="ML29" s="45"/>
      <c r="MM29" s="45"/>
      <c r="MN29" s="45"/>
      <c r="MO29" s="45"/>
      <c r="MP29" s="45"/>
      <c r="MQ29" s="45"/>
      <c r="MR29" s="45"/>
      <c r="MS29" s="45"/>
      <c r="MT29" s="45"/>
      <c r="MU29" s="45"/>
      <c r="MV29" s="45"/>
      <c r="MW29" s="45"/>
      <c r="MX29" s="45"/>
      <c r="MY29" s="45"/>
      <c r="MZ29" s="45"/>
      <c r="NA29" s="45"/>
      <c r="NB29" s="45"/>
      <c r="NC29" s="45"/>
      <c r="ND29" s="45"/>
      <c r="NE29" s="45"/>
      <c r="NF29" s="45"/>
      <c r="NG29" s="45"/>
      <c r="NH29" s="45"/>
      <c r="NI29" s="45"/>
      <c r="NJ29" s="45"/>
      <c r="NK29" s="45"/>
      <c r="NL29" s="45"/>
      <c r="NM29" s="45"/>
      <c r="NN29" s="45"/>
      <c r="NO29" s="45"/>
      <c r="NP29" s="45"/>
      <c r="NQ29" s="45"/>
      <c r="NR29" s="45"/>
      <c r="NS29" s="45"/>
      <c r="NT29" s="45"/>
      <c r="NU29" s="45"/>
      <c r="NV29" s="45"/>
      <c r="NW29" s="45"/>
      <c r="NX29" s="45"/>
      <c r="NY29" s="45"/>
      <c r="NZ29" s="45"/>
      <c r="OA29" s="45"/>
      <c r="OB29" s="45"/>
      <c r="OC29" s="45"/>
      <c r="OD29" s="45"/>
      <c r="OE29" s="45"/>
      <c r="OF29" s="45"/>
      <c r="OG29" s="45"/>
      <c r="OH29" s="45"/>
      <c r="OI29" s="45"/>
      <c r="OJ29" s="45"/>
      <c r="OK29" s="45"/>
      <c r="OL29" s="45"/>
      <c r="OM29" s="45"/>
      <c r="ON29" s="45"/>
      <c r="OO29" s="45"/>
      <c r="OP29" s="45"/>
      <c r="OQ29" s="45"/>
      <c r="OR29" s="45"/>
      <c r="OS29" s="45"/>
      <c r="OT29" s="45"/>
      <c r="OU29" s="45"/>
      <c r="OV29" s="45"/>
      <c r="OW29" s="45"/>
      <c r="OX29" s="45"/>
      <c r="OY29" s="45"/>
      <c r="OZ29" s="45"/>
      <c r="PA29" s="45"/>
      <c r="PB29" s="45"/>
      <c r="PC29" s="45"/>
      <c r="PD29" s="45"/>
      <c r="PE29" s="45"/>
      <c r="PF29" s="45"/>
      <c r="PG29" s="45"/>
      <c r="PH29" s="45"/>
      <c r="PI29" s="45"/>
      <c r="PJ29" s="45"/>
      <c r="PK29" s="45"/>
      <c r="PL29" s="45"/>
      <c r="PM29" s="45"/>
      <c r="PN29" s="45"/>
      <c r="PO29" s="45"/>
      <c r="PP29" s="45"/>
      <c r="PQ29" s="45"/>
      <c r="PR29" s="45"/>
      <c r="PS29" s="45"/>
      <c r="PT29" s="45"/>
      <c r="PU29" s="45"/>
      <c r="PV29" s="45"/>
      <c r="PW29" s="45"/>
      <c r="PX29" s="45"/>
      <c r="PY29" s="45"/>
      <c r="PZ29" s="45"/>
      <c r="QA29" s="45"/>
      <c r="QB29" s="45"/>
      <c r="QC29" s="45"/>
      <c r="QD29" s="45"/>
      <c r="QE29" s="45"/>
      <c r="QF29" s="45"/>
      <c r="QG29" s="45"/>
      <c r="QH29" s="45"/>
      <c r="QI29" s="45"/>
      <c r="QJ29" s="45"/>
      <c r="QK29" s="45"/>
      <c r="QL29" s="45"/>
      <c r="QM29" s="45"/>
      <c r="QN29" s="45"/>
      <c r="QO29" s="45"/>
      <c r="QP29" s="45"/>
      <c r="QQ29" s="45"/>
      <c r="QR29" s="45"/>
      <c r="QS29" s="45"/>
      <c r="QT29" s="45"/>
      <c r="QU29" s="45"/>
      <c r="QV29" s="45"/>
      <c r="QW29" s="45"/>
      <c r="QX29" s="45"/>
      <c r="QY29" s="45"/>
      <c r="QZ29" s="45"/>
      <c r="RA29" s="45"/>
      <c r="RB29" s="45"/>
      <c r="RC29" s="45"/>
      <c r="RD29" s="45"/>
      <c r="RE29" s="45"/>
      <c r="RF29" s="45"/>
      <c r="RG29" s="45"/>
      <c r="RH29" s="45"/>
      <c r="RI29" s="45"/>
      <c r="RJ29" s="45"/>
      <c r="RK29" s="45"/>
      <c r="RL29" s="45"/>
      <c r="RM29" s="45"/>
      <c r="RN29" s="45"/>
      <c r="RO29" s="45"/>
      <c r="RP29" s="45"/>
      <c r="RQ29" s="45"/>
      <c r="RR29" s="45"/>
      <c r="RS29" s="45"/>
      <c r="RT29" s="45"/>
      <c r="RU29" s="45"/>
      <c r="RV29" s="45"/>
      <c r="RW29" s="45"/>
      <c r="RX29" s="45"/>
      <c r="RY29" s="45"/>
      <c r="RZ29" s="45"/>
      <c r="SA29" s="45"/>
      <c r="SB29" s="45"/>
      <c r="SC29" s="45"/>
      <c r="SD29" s="45"/>
      <c r="SE29" s="45"/>
      <c r="SF29" s="45"/>
      <c r="SG29" s="45"/>
      <c r="SH29" s="45"/>
      <c r="SI29" s="45"/>
      <c r="SJ29" s="45"/>
      <c r="SK29" s="45"/>
      <c r="SL29" s="45"/>
      <c r="SM29" s="45"/>
      <c r="SN29" s="45"/>
      <c r="SO29" s="45"/>
      <c r="SP29" s="45"/>
      <c r="SQ29" s="45"/>
      <c r="SR29" s="45"/>
      <c r="SS29" s="45"/>
      <c r="ST29" s="45"/>
      <c r="SU29" s="45"/>
      <c r="SV29" s="45"/>
      <c r="SW29" s="45"/>
      <c r="SX29" s="45"/>
      <c r="SY29" s="45"/>
      <c r="SZ29" s="45"/>
      <c r="TA29" s="45"/>
      <c r="TB29" s="45"/>
      <c r="TC29" s="45"/>
      <c r="TD29" s="45"/>
      <c r="TE29" s="45"/>
      <c r="TF29" s="45"/>
      <c r="TG29" s="45"/>
      <c r="TH29" s="45"/>
      <c r="TI29" s="45"/>
      <c r="TJ29" s="45"/>
      <c r="TK29" s="45"/>
      <c r="TL29" s="45"/>
      <c r="TM29" s="45"/>
      <c r="TN29" s="45"/>
      <c r="TO29" s="45"/>
      <c r="TP29" s="45"/>
      <c r="TQ29" s="45"/>
      <c r="TR29" s="45"/>
      <c r="TS29" s="45"/>
      <c r="TT29" s="45"/>
      <c r="TU29" s="45"/>
      <c r="TV29" s="45"/>
      <c r="TW29" s="45"/>
      <c r="TX29" s="45"/>
      <c r="TY29" s="45"/>
      <c r="TZ29" s="45"/>
      <c r="UA29" s="45"/>
      <c r="UB29" s="45"/>
      <c r="UC29" s="45"/>
      <c r="UD29" s="45"/>
      <c r="UE29" s="45"/>
      <c r="UF29" s="45"/>
      <c r="UG29" s="45"/>
      <c r="UH29" s="45"/>
      <c r="UI29" s="45"/>
      <c r="UJ29" s="45"/>
      <c r="UK29" s="45"/>
      <c r="UL29" s="45"/>
      <c r="UM29" s="45"/>
      <c r="UN29" s="45"/>
      <c r="UO29" s="45"/>
      <c r="UP29" s="45"/>
      <c r="UQ29" s="45"/>
      <c r="UR29" s="45"/>
      <c r="US29" s="45"/>
      <c r="UT29" s="45"/>
      <c r="UU29" s="45"/>
      <c r="UV29" s="45"/>
      <c r="UW29" s="45"/>
      <c r="UX29" s="45"/>
      <c r="UY29" s="45"/>
      <c r="UZ29" s="45"/>
      <c r="VA29" s="45"/>
      <c r="VB29" s="45"/>
      <c r="VC29" s="45"/>
      <c r="VD29" s="45"/>
      <c r="VE29" s="45"/>
      <c r="VF29" s="45"/>
      <c r="VG29" s="45"/>
      <c r="VH29" s="45"/>
      <c r="VI29" s="45"/>
      <c r="VJ29" s="45"/>
      <c r="VK29" s="45"/>
      <c r="VL29" s="45"/>
      <c r="VM29" s="45"/>
      <c r="VN29" s="45"/>
      <c r="VO29" s="45"/>
      <c r="VP29" s="45"/>
      <c r="VQ29" s="45"/>
      <c r="VR29" s="45"/>
      <c r="VS29" s="45"/>
      <c r="VT29" s="45"/>
      <c r="VU29" s="45"/>
      <c r="VV29" s="45"/>
      <c r="VW29" s="45"/>
      <c r="VX29" s="45"/>
      <c r="VY29" s="45"/>
      <c r="VZ29" s="45"/>
      <c r="WA29" s="45"/>
      <c r="WB29" s="45"/>
      <c r="WC29" s="45"/>
      <c r="WD29" s="45"/>
      <c r="WE29" s="45"/>
      <c r="WF29" s="45"/>
      <c r="WG29" s="45"/>
      <c r="WH29" s="45"/>
      <c r="WI29" s="45"/>
      <c r="WJ29" s="45"/>
      <c r="WK29" s="45"/>
      <c r="WL29" s="45"/>
      <c r="WM29" s="45"/>
      <c r="WN29" s="45"/>
      <c r="WO29" s="45"/>
      <c r="WP29" s="45"/>
      <c r="WQ29" s="45"/>
      <c r="WR29" s="45"/>
      <c r="WS29" s="45"/>
      <c r="WT29" s="45"/>
      <c r="WU29" s="45"/>
      <c r="WV29" s="45"/>
      <c r="WW29" s="45"/>
      <c r="WX29" s="45"/>
      <c r="WY29" s="45"/>
      <c r="WZ29" s="45"/>
      <c r="XA29" s="45"/>
      <c r="XB29" s="45"/>
      <c r="XC29" s="45"/>
      <c r="XD29" s="45"/>
      <c r="XE29" s="45"/>
      <c r="XF29" s="45"/>
      <c r="XG29" s="45"/>
      <c r="XH29" s="45"/>
      <c r="XI29" s="45"/>
      <c r="XJ29" s="45"/>
      <c r="XK29" s="45"/>
      <c r="XL29" s="45"/>
      <c r="XM29" s="45"/>
      <c r="XN29" s="45"/>
      <c r="XO29" s="45"/>
      <c r="XP29" s="45"/>
      <c r="XQ29" s="45"/>
      <c r="XR29" s="45"/>
      <c r="XS29" s="45"/>
      <c r="XT29" s="45"/>
      <c r="XU29" s="45"/>
      <c r="XV29" s="45"/>
      <c r="XW29" s="45"/>
      <c r="XX29" s="45"/>
      <c r="XY29" s="45"/>
      <c r="XZ29" s="45"/>
      <c r="YA29" s="45"/>
      <c r="YB29" s="45"/>
      <c r="YC29" s="45"/>
      <c r="YD29" s="45"/>
      <c r="YE29" s="45"/>
      <c r="YF29" s="45"/>
      <c r="YG29" s="45"/>
      <c r="YH29" s="45"/>
      <c r="YI29" s="45"/>
      <c r="YJ29" s="45"/>
      <c r="YK29" s="45"/>
      <c r="YL29" s="45"/>
      <c r="YM29" s="45"/>
      <c r="YN29" s="45"/>
      <c r="YO29" s="45"/>
      <c r="YP29" s="45"/>
      <c r="YQ29" s="45"/>
      <c r="YR29" s="45"/>
      <c r="YS29" s="45"/>
      <c r="YT29" s="45"/>
      <c r="YU29" s="45"/>
      <c r="YV29" s="45"/>
      <c r="YW29" s="45"/>
      <c r="YX29" s="45"/>
      <c r="YY29" s="45"/>
      <c r="YZ29" s="45"/>
      <c r="ZA29" s="45"/>
      <c r="ZB29" s="45"/>
      <c r="ZC29" s="45"/>
      <c r="ZD29" s="45"/>
      <c r="ZE29" s="45"/>
      <c r="ZF29" s="45"/>
      <c r="ZG29" s="45"/>
      <c r="ZH29" s="45"/>
      <c r="ZI29" s="45"/>
      <c r="ZJ29" s="45"/>
      <c r="ZK29" s="45"/>
      <c r="ZL29" s="45"/>
      <c r="ZM29" s="45"/>
      <c r="ZN29" s="45"/>
      <c r="ZO29" s="45"/>
      <c r="ZP29" s="45"/>
      <c r="ZQ29" s="45"/>
      <c r="ZR29" s="45"/>
      <c r="ZS29" s="45"/>
      <c r="ZT29" s="45"/>
      <c r="ZU29" s="45"/>
      <c r="ZV29" s="45"/>
      <c r="ZW29" s="45"/>
      <c r="ZX29" s="45"/>
      <c r="ZY29" s="45"/>
      <c r="ZZ29" s="45"/>
      <c r="AAA29" s="45"/>
      <c r="AAB29" s="45"/>
      <c r="AAC29" s="45"/>
      <c r="AAD29" s="45"/>
      <c r="AAE29" s="45"/>
      <c r="AAF29" s="45"/>
      <c r="AAG29" s="45"/>
      <c r="AAH29" s="45"/>
      <c r="AAI29" s="45"/>
      <c r="AAJ29" s="45"/>
      <c r="AAK29" s="45"/>
      <c r="AAL29" s="45"/>
      <c r="AAM29" s="45"/>
      <c r="AAN29" s="45"/>
      <c r="AAO29" s="45"/>
      <c r="AAP29" s="45"/>
      <c r="AAQ29" s="45"/>
      <c r="AAR29" s="45"/>
      <c r="AAS29" s="45"/>
      <c r="AAT29" s="45"/>
      <c r="AAU29" s="45"/>
      <c r="AAV29" s="45"/>
      <c r="AAW29" s="45"/>
      <c r="AAX29" s="45"/>
      <c r="AAY29" s="45"/>
      <c r="AAZ29" s="45"/>
      <c r="ABA29" s="45"/>
      <c r="ABB29" s="45"/>
      <c r="ABC29" s="45"/>
      <c r="ABD29" s="45"/>
      <c r="ABE29" s="45"/>
      <c r="ABF29" s="45"/>
      <c r="ABG29" s="45"/>
      <c r="ABH29" s="45"/>
      <c r="ABI29" s="45"/>
      <c r="ABJ29" s="45"/>
      <c r="ABK29" s="45"/>
      <c r="ABL29" s="45"/>
      <c r="ABM29" s="45"/>
      <c r="ABN29" s="45"/>
      <c r="ABO29" s="45"/>
      <c r="ABP29" s="45"/>
      <c r="ABQ29" s="45"/>
      <c r="ABR29" s="45"/>
      <c r="ABS29" s="45"/>
      <c r="ABT29" s="45"/>
      <c r="ABU29" s="45"/>
      <c r="ABV29" s="45"/>
      <c r="ABW29" s="45"/>
      <c r="ABX29" s="45"/>
      <c r="ABY29" s="45"/>
      <c r="ABZ29" s="45"/>
      <c r="ACA29" s="45"/>
      <c r="ACB29" s="45"/>
      <c r="ACC29" s="45"/>
      <c r="ACD29" s="45"/>
      <c r="ACE29" s="45"/>
      <c r="ACF29" s="45"/>
      <c r="ACG29" s="45"/>
      <c r="ACH29" s="45"/>
      <c r="ACI29" s="45"/>
      <c r="ACJ29" s="45"/>
      <c r="ACK29" s="45"/>
      <c r="ACL29" s="45"/>
      <c r="ACM29" s="45"/>
      <c r="ACN29" s="45"/>
      <c r="ACO29" s="45"/>
      <c r="ACP29" s="45"/>
      <c r="ACQ29" s="45"/>
      <c r="ACR29" s="45"/>
      <c r="ACS29" s="45"/>
      <c r="ACT29" s="45"/>
      <c r="ACU29" s="45"/>
      <c r="ACV29" s="45"/>
      <c r="ACW29" s="45"/>
      <c r="ACX29" s="45"/>
      <c r="ACY29" s="45"/>
      <c r="ACZ29" s="45"/>
      <c r="ADA29" s="45"/>
      <c r="ADB29" s="45"/>
      <c r="ADC29" s="45"/>
      <c r="ADD29" s="45"/>
      <c r="ADE29" s="45"/>
      <c r="ADF29" s="45"/>
      <c r="ADG29" s="45"/>
      <c r="ADH29" s="45"/>
      <c r="ADI29" s="45"/>
      <c r="ADJ29" s="45"/>
      <c r="ADK29" s="45"/>
      <c r="ADL29" s="45"/>
      <c r="ADM29" s="45"/>
      <c r="ADN29" s="45"/>
      <c r="ADO29" s="45"/>
      <c r="ADP29" s="45"/>
      <c r="ADQ29" s="45"/>
      <c r="ADR29" s="45"/>
      <c r="ADS29" s="45"/>
      <c r="ADT29" s="45"/>
      <c r="ADU29" s="45"/>
      <c r="ADV29" s="45"/>
      <c r="ADW29" s="45"/>
      <c r="ADX29" s="45"/>
      <c r="ADY29" s="45"/>
      <c r="ADZ29" s="45"/>
      <c r="AEA29" s="45"/>
      <c r="AEB29" s="45"/>
      <c r="AEC29" s="45"/>
      <c r="AED29" s="45"/>
      <c r="AEE29" s="45"/>
      <c r="AEF29" s="45"/>
      <c r="AEG29" s="45"/>
      <c r="AEH29" s="45"/>
      <c r="AEI29" s="45"/>
      <c r="AEJ29" s="45"/>
      <c r="AEK29" s="45"/>
      <c r="AEL29" s="45"/>
      <c r="AEM29" s="45"/>
      <c r="AEN29" s="45"/>
      <c r="AEO29" s="45"/>
      <c r="AEP29" s="45"/>
      <c r="AEQ29" s="45"/>
      <c r="AER29" s="45"/>
      <c r="AES29" s="45"/>
      <c r="AET29" s="45"/>
      <c r="AEU29" s="45"/>
      <c r="AEV29" s="45"/>
      <c r="AEW29" s="45"/>
      <c r="AEX29" s="45"/>
      <c r="AEY29" s="45"/>
      <c r="AEZ29" s="45"/>
      <c r="AFA29" s="45"/>
      <c r="AFB29" s="45"/>
      <c r="AFC29" s="45"/>
      <c r="AFD29" s="45"/>
      <c r="AFE29" s="45"/>
      <c r="AFF29" s="45"/>
      <c r="AFG29" s="45"/>
      <c r="AFH29" s="45"/>
      <c r="AFI29" s="45"/>
      <c r="AFJ29" s="45"/>
      <c r="AFK29" s="45"/>
      <c r="AFL29" s="45"/>
      <c r="AFM29" s="45"/>
      <c r="AFN29" s="45"/>
      <c r="AFO29" s="45"/>
      <c r="AFP29" s="45"/>
      <c r="AFQ29" s="45"/>
      <c r="AFR29" s="45"/>
      <c r="AFS29" s="45"/>
      <c r="AFT29" s="45"/>
      <c r="AFU29" s="45"/>
      <c r="AFV29" s="45"/>
      <c r="AFW29" s="45"/>
      <c r="AFX29" s="45"/>
      <c r="AFY29" s="45"/>
      <c r="AFZ29" s="45"/>
      <c r="AGA29" s="45"/>
      <c r="AGB29" s="45"/>
      <c r="AGC29" s="45"/>
      <c r="AGD29" s="45"/>
      <c r="AGE29" s="45"/>
      <c r="AGF29" s="45"/>
      <c r="AGG29" s="45"/>
      <c r="AGH29" s="45"/>
      <c r="AGI29" s="45"/>
      <c r="AGJ29" s="45"/>
      <c r="AGK29" s="45"/>
      <c r="AGL29" s="45"/>
      <c r="AGM29" s="45"/>
      <c r="AGN29" s="45"/>
      <c r="AGO29" s="45"/>
      <c r="AGP29" s="45"/>
      <c r="AGQ29" s="45"/>
      <c r="AGR29" s="45"/>
      <c r="AGS29" s="45"/>
      <c r="AGT29" s="45"/>
      <c r="AGU29" s="45"/>
      <c r="AGV29" s="45"/>
      <c r="AGW29" s="45"/>
      <c r="AGX29" s="45"/>
      <c r="AGY29" s="45"/>
      <c r="AGZ29" s="45"/>
      <c r="AHA29" s="45"/>
      <c r="AHB29" s="45"/>
      <c r="AHC29" s="45"/>
      <c r="AHD29" s="45"/>
      <c r="AHE29" s="45"/>
      <c r="AHF29" s="45"/>
      <c r="AHG29" s="45"/>
      <c r="AHH29" s="45"/>
      <c r="AHI29" s="45"/>
      <c r="AHJ29" s="45"/>
      <c r="AHK29" s="45"/>
      <c r="AHL29" s="45"/>
      <c r="AHM29" s="45"/>
      <c r="AHN29" s="45"/>
      <c r="AHO29" s="45"/>
      <c r="AHP29" s="45"/>
      <c r="AHQ29" s="45"/>
      <c r="AHR29" s="45"/>
      <c r="AHS29" s="45"/>
      <c r="AHT29" s="45"/>
      <c r="AHU29" s="45"/>
      <c r="AHV29" s="45"/>
      <c r="AHW29" s="45"/>
      <c r="AHX29" s="45"/>
      <c r="AHY29" s="45"/>
      <c r="AHZ29" s="45"/>
      <c r="AIA29" s="45"/>
      <c r="AIB29" s="45"/>
      <c r="AIC29" s="45"/>
      <c r="AID29" s="45"/>
      <c r="AIE29" s="45"/>
      <c r="AIF29" s="45"/>
      <c r="AIG29" s="45"/>
      <c r="AIH29" s="45"/>
      <c r="AII29" s="45"/>
      <c r="AIJ29" s="45"/>
      <c r="AIK29" s="45"/>
      <c r="AIL29" s="45"/>
      <c r="AIM29" s="45"/>
      <c r="AIN29" s="45"/>
      <c r="AIO29" s="45"/>
      <c r="AIP29" s="45"/>
      <c r="AIQ29" s="45"/>
      <c r="AIR29" s="45"/>
      <c r="AIS29" s="45"/>
      <c r="AIT29" s="45"/>
      <c r="AIU29" s="45"/>
      <c r="AIV29" s="45"/>
      <c r="AIW29" s="45"/>
      <c r="AIX29" s="45"/>
      <c r="AIY29" s="45"/>
      <c r="AIZ29" s="45"/>
      <c r="AJA29" s="45"/>
      <c r="AJB29" s="45"/>
      <c r="AJC29" s="45"/>
      <c r="AJD29" s="45"/>
      <c r="AJE29" s="45"/>
      <c r="AJF29" s="45"/>
      <c r="AJG29" s="45"/>
      <c r="AJH29" s="45"/>
      <c r="AJI29" s="45"/>
      <c r="AJJ29" s="45"/>
      <c r="AJK29" s="45"/>
      <c r="AJL29" s="45"/>
      <c r="AJM29" s="45"/>
      <c r="AJN29" s="45"/>
      <c r="AJO29" s="45"/>
      <c r="AJP29" s="45"/>
      <c r="AJQ29" s="45"/>
      <c r="AJR29" s="45"/>
      <c r="AJS29" s="45"/>
      <c r="AJT29" s="45"/>
      <c r="AJU29" s="45"/>
      <c r="AJV29" s="45"/>
      <c r="AJW29" s="45"/>
      <c r="AJX29" s="45"/>
      <c r="AJY29" s="45"/>
      <c r="AJZ29" s="45"/>
      <c r="AKA29" s="45"/>
      <c r="AKB29" s="45"/>
      <c r="AKC29" s="45"/>
      <c r="AKD29" s="45"/>
      <c r="AKE29" s="45"/>
      <c r="AKF29" s="45"/>
      <c r="AKG29" s="45"/>
      <c r="AKH29" s="45"/>
      <c r="AKI29" s="45"/>
      <c r="AKJ29" s="45"/>
      <c r="AKK29" s="45"/>
      <c r="AKL29" s="45"/>
      <c r="AKM29" s="45"/>
      <c r="AKN29" s="45"/>
      <c r="AKO29" s="45"/>
      <c r="AKP29" s="45"/>
      <c r="AKQ29" s="45"/>
      <c r="AKR29" s="45"/>
      <c r="AKS29" s="45"/>
      <c r="AKT29" s="45"/>
      <c r="AKU29" s="45"/>
      <c r="AKV29" s="45"/>
      <c r="AKW29" s="45"/>
      <c r="AKX29" s="45"/>
      <c r="AKY29" s="45"/>
      <c r="AKZ29" s="45"/>
      <c r="ALA29" s="45"/>
      <c r="ALB29" s="45"/>
      <c r="ALC29" s="45"/>
      <c r="ALD29" s="45"/>
      <c r="ALE29" s="45"/>
      <c r="ALF29" s="45"/>
      <c r="ALG29" s="45"/>
      <c r="ALH29" s="45"/>
      <c r="ALI29" s="45"/>
      <c r="ALJ29" s="45"/>
      <c r="ALK29" s="45"/>
      <c r="ALL29" s="45"/>
      <c r="ALM29" s="45"/>
      <c r="ALN29" s="45"/>
      <c r="ALO29" s="45"/>
      <c r="ALP29" s="45"/>
      <c r="ALQ29" s="45"/>
      <c r="ALR29" s="45"/>
      <c r="ALS29" s="45"/>
      <c r="ALT29" s="45"/>
      <c r="ALU29" s="45"/>
      <c r="ALV29" s="45"/>
      <c r="ALW29" s="45"/>
      <c r="ALX29" s="45"/>
      <c r="ALY29" s="45"/>
      <c r="ALZ29" s="45"/>
      <c r="AMA29" s="45"/>
      <c r="AMB29" s="45"/>
      <c r="AMC29" s="45"/>
      <c r="AMD29" s="45"/>
      <c r="AME29" s="45"/>
      <c r="AMF29" s="45"/>
      <c r="AMG29" s="45"/>
      <c r="AMH29" s="45"/>
      <c r="AMI29" s="45"/>
      <c r="AMJ29" s="45"/>
      <c r="AMK29" s="45"/>
    </row>
    <row r="30" spans="1:1025" s="46" customFormat="1" ht="102" customHeight="1">
      <c r="A30" s="75" t="s">
        <v>110</v>
      </c>
      <c r="B30" s="77" t="s">
        <v>111</v>
      </c>
      <c r="C30" s="19" t="s">
        <v>28</v>
      </c>
      <c r="D30" s="99"/>
      <c r="E30" s="76">
        <f t="shared" si="0"/>
        <v>7000</v>
      </c>
      <c r="F30" s="73" t="s">
        <v>37</v>
      </c>
      <c r="G30" s="19">
        <v>2020</v>
      </c>
      <c r="H30" s="19">
        <v>2020</v>
      </c>
      <c r="I30" s="19" t="s">
        <v>68</v>
      </c>
      <c r="J30" s="72">
        <v>7000</v>
      </c>
      <c r="K30" s="53"/>
      <c r="L30" s="53"/>
      <c r="M30" s="53"/>
      <c r="N30" s="53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  <c r="LD30" s="45"/>
      <c r="LE30" s="45"/>
      <c r="LF30" s="45"/>
      <c r="LG30" s="45"/>
      <c r="LH30" s="45"/>
      <c r="LI30" s="45"/>
      <c r="LJ30" s="45"/>
      <c r="LK30" s="45"/>
      <c r="LL30" s="45"/>
      <c r="LM30" s="45"/>
      <c r="LN30" s="45"/>
      <c r="LO30" s="45"/>
      <c r="LP30" s="45"/>
      <c r="LQ30" s="45"/>
      <c r="LR30" s="45"/>
      <c r="LS30" s="45"/>
      <c r="LT30" s="45"/>
      <c r="LU30" s="45"/>
      <c r="LV30" s="45"/>
      <c r="LW30" s="45"/>
      <c r="LX30" s="45"/>
      <c r="LY30" s="45"/>
      <c r="LZ30" s="45"/>
      <c r="MA30" s="45"/>
      <c r="MB30" s="45"/>
      <c r="MC30" s="45"/>
      <c r="MD30" s="45"/>
      <c r="ME30" s="45"/>
      <c r="MF30" s="45"/>
      <c r="MG30" s="45"/>
      <c r="MH30" s="45"/>
      <c r="MI30" s="45"/>
      <c r="MJ30" s="45"/>
      <c r="MK30" s="45"/>
      <c r="ML30" s="45"/>
      <c r="MM30" s="45"/>
      <c r="MN30" s="45"/>
      <c r="MO30" s="45"/>
      <c r="MP30" s="45"/>
      <c r="MQ30" s="45"/>
      <c r="MR30" s="4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45"/>
      <c r="NF30" s="45"/>
      <c r="NG30" s="45"/>
      <c r="NH30" s="45"/>
      <c r="NI30" s="45"/>
      <c r="NJ30" s="45"/>
      <c r="NK30" s="45"/>
      <c r="NL30" s="45"/>
      <c r="NM30" s="45"/>
      <c r="NN30" s="45"/>
      <c r="NO30" s="45"/>
      <c r="NP30" s="45"/>
      <c r="NQ30" s="45"/>
      <c r="NR30" s="45"/>
      <c r="NS30" s="45"/>
      <c r="NT30" s="45"/>
      <c r="NU30" s="45"/>
      <c r="NV30" s="45"/>
      <c r="NW30" s="45"/>
      <c r="NX30" s="45"/>
      <c r="NY30" s="45"/>
      <c r="NZ30" s="45"/>
      <c r="OA30" s="45"/>
      <c r="OB30" s="45"/>
      <c r="OC30" s="45"/>
      <c r="OD30" s="45"/>
      <c r="OE30" s="45"/>
      <c r="OF30" s="45"/>
      <c r="OG30" s="45"/>
      <c r="OH30" s="45"/>
      <c r="OI30" s="45"/>
      <c r="OJ30" s="45"/>
      <c r="OK30" s="45"/>
      <c r="OL30" s="45"/>
      <c r="OM30" s="45"/>
      <c r="ON30" s="45"/>
      <c r="OO30" s="45"/>
      <c r="OP30" s="45"/>
      <c r="OQ30" s="45"/>
      <c r="OR30" s="45"/>
      <c r="OS30" s="45"/>
      <c r="OT30" s="45"/>
      <c r="OU30" s="45"/>
      <c r="OV30" s="45"/>
      <c r="OW30" s="45"/>
      <c r="OX30" s="45"/>
      <c r="OY30" s="45"/>
      <c r="OZ30" s="45"/>
      <c r="PA30" s="45"/>
      <c r="PB30" s="45"/>
      <c r="PC30" s="45"/>
      <c r="PD30" s="45"/>
      <c r="PE30" s="45"/>
      <c r="PF30" s="45"/>
      <c r="PG30" s="45"/>
      <c r="PH30" s="45"/>
      <c r="PI30" s="45"/>
      <c r="PJ30" s="45"/>
      <c r="PK30" s="45"/>
      <c r="PL30" s="45"/>
      <c r="PM30" s="45"/>
      <c r="PN30" s="45"/>
      <c r="PO30" s="45"/>
      <c r="PP30" s="45"/>
      <c r="PQ30" s="45"/>
      <c r="PR30" s="45"/>
      <c r="PS30" s="45"/>
      <c r="PT30" s="45"/>
      <c r="PU30" s="45"/>
      <c r="PV30" s="45"/>
      <c r="PW30" s="45"/>
      <c r="PX30" s="45"/>
      <c r="PY30" s="45"/>
      <c r="PZ30" s="45"/>
      <c r="QA30" s="45"/>
      <c r="QB30" s="45"/>
      <c r="QC30" s="45"/>
      <c r="QD30" s="45"/>
      <c r="QE30" s="45"/>
      <c r="QF30" s="45"/>
      <c r="QG30" s="45"/>
      <c r="QH30" s="45"/>
      <c r="QI30" s="45"/>
      <c r="QJ30" s="45"/>
      <c r="QK30" s="45"/>
      <c r="QL30" s="45"/>
      <c r="QM30" s="45"/>
      <c r="QN30" s="45"/>
      <c r="QO30" s="45"/>
      <c r="QP30" s="45"/>
      <c r="QQ30" s="45"/>
      <c r="QR30" s="45"/>
      <c r="QS30" s="45"/>
      <c r="QT30" s="45"/>
      <c r="QU30" s="45"/>
      <c r="QV30" s="45"/>
      <c r="QW30" s="45"/>
      <c r="QX30" s="45"/>
      <c r="QY30" s="45"/>
      <c r="QZ30" s="45"/>
      <c r="RA30" s="45"/>
      <c r="RB30" s="45"/>
      <c r="RC30" s="45"/>
      <c r="RD30" s="45"/>
      <c r="RE30" s="45"/>
      <c r="RF30" s="45"/>
      <c r="RG30" s="45"/>
      <c r="RH30" s="45"/>
      <c r="RI30" s="45"/>
      <c r="RJ30" s="45"/>
      <c r="RK30" s="45"/>
      <c r="RL30" s="45"/>
      <c r="RM30" s="45"/>
      <c r="RN30" s="45"/>
      <c r="RO30" s="45"/>
      <c r="RP30" s="45"/>
      <c r="RQ30" s="45"/>
      <c r="RR30" s="45"/>
      <c r="RS30" s="45"/>
      <c r="RT30" s="45"/>
      <c r="RU30" s="45"/>
      <c r="RV30" s="45"/>
      <c r="RW30" s="45"/>
      <c r="RX30" s="45"/>
      <c r="RY30" s="45"/>
      <c r="RZ30" s="45"/>
      <c r="SA30" s="45"/>
      <c r="SB30" s="45"/>
      <c r="SC30" s="45"/>
      <c r="SD30" s="45"/>
      <c r="SE30" s="45"/>
      <c r="SF30" s="45"/>
      <c r="SG30" s="45"/>
      <c r="SH30" s="45"/>
      <c r="SI30" s="45"/>
      <c r="SJ30" s="45"/>
      <c r="SK30" s="45"/>
      <c r="SL30" s="45"/>
      <c r="SM30" s="45"/>
      <c r="SN30" s="45"/>
      <c r="SO30" s="45"/>
      <c r="SP30" s="45"/>
      <c r="SQ30" s="45"/>
      <c r="SR30" s="45"/>
      <c r="SS30" s="45"/>
      <c r="ST30" s="45"/>
      <c r="SU30" s="45"/>
      <c r="SV30" s="45"/>
      <c r="SW30" s="45"/>
      <c r="SX30" s="45"/>
      <c r="SY30" s="45"/>
      <c r="SZ30" s="45"/>
      <c r="TA30" s="45"/>
      <c r="TB30" s="45"/>
      <c r="TC30" s="45"/>
      <c r="TD30" s="45"/>
      <c r="TE30" s="45"/>
      <c r="TF30" s="45"/>
      <c r="TG30" s="45"/>
      <c r="TH30" s="45"/>
      <c r="TI30" s="45"/>
      <c r="TJ30" s="45"/>
      <c r="TK30" s="45"/>
      <c r="TL30" s="45"/>
      <c r="TM30" s="45"/>
      <c r="TN30" s="45"/>
      <c r="TO30" s="45"/>
      <c r="TP30" s="45"/>
      <c r="TQ30" s="45"/>
      <c r="TR30" s="45"/>
      <c r="TS30" s="45"/>
      <c r="TT30" s="45"/>
      <c r="TU30" s="45"/>
      <c r="TV30" s="45"/>
      <c r="TW30" s="45"/>
      <c r="TX30" s="45"/>
      <c r="TY30" s="45"/>
      <c r="TZ30" s="45"/>
      <c r="UA30" s="45"/>
      <c r="UB30" s="45"/>
      <c r="UC30" s="45"/>
      <c r="UD30" s="45"/>
      <c r="UE30" s="45"/>
      <c r="UF30" s="45"/>
      <c r="UG30" s="45"/>
      <c r="UH30" s="45"/>
      <c r="UI30" s="45"/>
      <c r="UJ30" s="45"/>
      <c r="UK30" s="45"/>
      <c r="UL30" s="45"/>
      <c r="UM30" s="45"/>
      <c r="UN30" s="45"/>
      <c r="UO30" s="45"/>
      <c r="UP30" s="45"/>
      <c r="UQ30" s="45"/>
      <c r="UR30" s="45"/>
      <c r="US30" s="45"/>
      <c r="UT30" s="45"/>
      <c r="UU30" s="45"/>
      <c r="UV30" s="45"/>
      <c r="UW30" s="45"/>
      <c r="UX30" s="45"/>
      <c r="UY30" s="45"/>
      <c r="UZ30" s="45"/>
      <c r="VA30" s="45"/>
      <c r="VB30" s="45"/>
      <c r="VC30" s="45"/>
      <c r="VD30" s="45"/>
      <c r="VE30" s="45"/>
      <c r="VF30" s="45"/>
      <c r="VG30" s="45"/>
      <c r="VH30" s="45"/>
      <c r="VI30" s="45"/>
      <c r="VJ30" s="45"/>
      <c r="VK30" s="45"/>
      <c r="VL30" s="45"/>
      <c r="VM30" s="45"/>
      <c r="VN30" s="45"/>
      <c r="VO30" s="45"/>
      <c r="VP30" s="45"/>
      <c r="VQ30" s="45"/>
      <c r="VR30" s="45"/>
      <c r="VS30" s="45"/>
      <c r="VT30" s="45"/>
      <c r="VU30" s="45"/>
      <c r="VV30" s="45"/>
      <c r="VW30" s="45"/>
      <c r="VX30" s="45"/>
      <c r="VY30" s="45"/>
      <c r="VZ30" s="45"/>
      <c r="WA30" s="45"/>
      <c r="WB30" s="45"/>
      <c r="WC30" s="45"/>
      <c r="WD30" s="45"/>
      <c r="WE30" s="45"/>
      <c r="WF30" s="45"/>
      <c r="WG30" s="45"/>
      <c r="WH30" s="45"/>
      <c r="WI30" s="45"/>
      <c r="WJ30" s="45"/>
      <c r="WK30" s="45"/>
      <c r="WL30" s="45"/>
      <c r="WM30" s="45"/>
      <c r="WN30" s="45"/>
      <c r="WO30" s="45"/>
      <c r="WP30" s="45"/>
      <c r="WQ30" s="45"/>
      <c r="WR30" s="45"/>
      <c r="WS30" s="45"/>
      <c r="WT30" s="45"/>
      <c r="WU30" s="45"/>
      <c r="WV30" s="45"/>
      <c r="WW30" s="45"/>
      <c r="WX30" s="45"/>
      <c r="WY30" s="45"/>
      <c r="WZ30" s="45"/>
      <c r="XA30" s="45"/>
      <c r="XB30" s="45"/>
      <c r="XC30" s="45"/>
      <c r="XD30" s="45"/>
      <c r="XE30" s="45"/>
      <c r="XF30" s="45"/>
      <c r="XG30" s="45"/>
      <c r="XH30" s="45"/>
      <c r="XI30" s="45"/>
      <c r="XJ30" s="45"/>
      <c r="XK30" s="45"/>
      <c r="XL30" s="45"/>
      <c r="XM30" s="45"/>
      <c r="XN30" s="45"/>
      <c r="XO30" s="45"/>
      <c r="XP30" s="45"/>
      <c r="XQ30" s="45"/>
      <c r="XR30" s="45"/>
      <c r="XS30" s="45"/>
      <c r="XT30" s="45"/>
      <c r="XU30" s="45"/>
      <c r="XV30" s="45"/>
      <c r="XW30" s="45"/>
      <c r="XX30" s="45"/>
      <c r="XY30" s="45"/>
      <c r="XZ30" s="45"/>
      <c r="YA30" s="45"/>
      <c r="YB30" s="45"/>
      <c r="YC30" s="45"/>
      <c r="YD30" s="45"/>
      <c r="YE30" s="45"/>
      <c r="YF30" s="45"/>
      <c r="YG30" s="45"/>
      <c r="YH30" s="45"/>
      <c r="YI30" s="45"/>
      <c r="YJ30" s="45"/>
      <c r="YK30" s="45"/>
      <c r="YL30" s="45"/>
      <c r="YM30" s="45"/>
      <c r="YN30" s="45"/>
      <c r="YO30" s="45"/>
      <c r="YP30" s="45"/>
      <c r="YQ30" s="45"/>
      <c r="YR30" s="45"/>
      <c r="YS30" s="45"/>
      <c r="YT30" s="45"/>
      <c r="YU30" s="45"/>
      <c r="YV30" s="45"/>
      <c r="YW30" s="45"/>
      <c r="YX30" s="45"/>
      <c r="YY30" s="45"/>
      <c r="YZ30" s="45"/>
      <c r="ZA30" s="45"/>
      <c r="ZB30" s="45"/>
      <c r="ZC30" s="45"/>
      <c r="ZD30" s="45"/>
      <c r="ZE30" s="45"/>
      <c r="ZF30" s="45"/>
      <c r="ZG30" s="45"/>
      <c r="ZH30" s="45"/>
      <c r="ZI30" s="45"/>
      <c r="ZJ30" s="45"/>
      <c r="ZK30" s="45"/>
      <c r="ZL30" s="45"/>
      <c r="ZM30" s="45"/>
      <c r="ZN30" s="45"/>
      <c r="ZO30" s="45"/>
      <c r="ZP30" s="45"/>
      <c r="ZQ30" s="45"/>
      <c r="ZR30" s="45"/>
      <c r="ZS30" s="45"/>
      <c r="ZT30" s="45"/>
      <c r="ZU30" s="45"/>
      <c r="ZV30" s="45"/>
      <c r="ZW30" s="45"/>
      <c r="ZX30" s="45"/>
      <c r="ZY30" s="45"/>
      <c r="ZZ30" s="45"/>
      <c r="AAA30" s="45"/>
      <c r="AAB30" s="45"/>
      <c r="AAC30" s="45"/>
      <c r="AAD30" s="45"/>
      <c r="AAE30" s="45"/>
      <c r="AAF30" s="45"/>
      <c r="AAG30" s="45"/>
      <c r="AAH30" s="45"/>
      <c r="AAI30" s="45"/>
      <c r="AAJ30" s="45"/>
      <c r="AAK30" s="45"/>
      <c r="AAL30" s="45"/>
      <c r="AAM30" s="45"/>
      <c r="AAN30" s="45"/>
      <c r="AAO30" s="45"/>
      <c r="AAP30" s="45"/>
      <c r="AAQ30" s="45"/>
      <c r="AAR30" s="45"/>
      <c r="AAS30" s="45"/>
      <c r="AAT30" s="45"/>
      <c r="AAU30" s="45"/>
      <c r="AAV30" s="45"/>
      <c r="AAW30" s="45"/>
      <c r="AAX30" s="45"/>
      <c r="AAY30" s="45"/>
      <c r="AAZ30" s="45"/>
      <c r="ABA30" s="45"/>
      <c r="ABB30" s="45"/>
      <c r="ABC30" s="45"/>
      <c r="ABD30" s="45"/>
      <c r="ABE30" s="45"/>
      <c r="ABF30" s="45"/>
      <c r="ABG30" s="45"/>
      <c r="ABH30" s="45"/>
      <c r="ABI30" s="45"/>
      <c r="ABJ30" s="45"/>
      <c r="ABK30" s="45"/>
      <c r="ABL30" s="45"/>
      <c r="ABM30" s="45"/>
      <c r="ABN30" s="45"/>
      <c r="ABO30" s="45"/>
      <c r="ABP30" s="45"/>
      <c r="ABQ30" s="45"/>
      <c r="ABR30" s="45"/>
      <c r="ABS30" s="45"/>
      <c r="ABT30" s="45"/>
      <c r="ABU30" s="45"/>
      <c r="ABV30" s="45"/>
      <c r="ABW30" s="45"/>
      <c r="ABX30" s="45"/>
      <c r="ABY30" s="45"/>
      <c r="ABZ30" s="45"/>
      <c r="ACA30" s="45"/>
      <c r="ACB30" s="45"/>
      <c r="ACC30" s="45"/>
      <c r="ACD30" s="45"/>
      <c r="ACE30" s="45"/>
      <c r="ACF30" s="45"/>
      <c r="ACG30" s="45"/>
      <c r="ACH30" s="45"/>
      <c r="ACI30" s="45"/>
      <c r="ACJ30" s="45"/>
      <c r="ACK30" s="45"/>
      <c r="ACL30" s="45"/>
      <c r="ACM30" s="45"/>
      <c r="ACN30" s="45"/>
      <c r="ACO30" s="45"/>
      <c r="ACP30" s="45"/>
      <c r="ACQ30" s="45"/>
      <c r="ACR30" s="45"/>
      <c r="ACS30" s="45"/>
      <c r="ACT30" s="45"/>
      <c r="ACU30" s="45"/>
      <c r="ACV30" s="45"/>
      <c r="ACW30" s="45"/>
      <c r="ACX30" s="45"/>
      <c r="ACY30" s="45"/>
      <c r="ACZ30" s="45"/>
      <c r="ADA30" s="45"/>
      <c r="ADB30" s="45"/>
      <c r="ADC30" s="45"/>
      <c r="ADD30" s="45"/>
      <c r="ADE30" s="45"/>
      <c r="ADF30" s="45"/>
      <c r="ADG30" s="45"/>
      <c r="ADH30" s="45"/>
      <c r="ADI30" s="45"/>
      <c r="ADJ30" s="45"/>
      <c r="ADK30" s="45"/>
      <c r="ADL30" s="45"/>
      <c r="ADM30" s="45"/>
      <c r="ADN30" s="45"/>
      <c r="ADO30" s="45"/>
      <c r="ADP30" s="45"/>
      <c r="ADQ30" s="45"/>
      <c r="ADR30" s="45"/>
      <c r="ADS30" s="45"/>
      <c r="ADT30" s="45"/>
      <c r="ADU30" s="45"/>
      <c r="ADV30" s="45"/>
      <c r="ADW30" s="45"/>
      <c r="ADX30" s="45"/>
      <c r="ADY30" s="45"/>
      <c r="ADZ30" s="45"/>
      <c r="AEA30" s="45"/>
      <c r="AEB30" s="45"/>
      <c r="AEC30" s="45"/>
      <c r="AED30" s="45"/>
      <c r="AEE30" s="45"/>
      <c r="AEF30" s="45"/>
      <c r="AEG30" s="45"/>
      <c r="AEH30" s="45"/>
      <c r="AEI30" s="45"/>
      <c r="AEJ30" s="45"/>
      <c r="AEK30" s="45"/>
      <c r="AEL30" s="45"/>
      <c r="AEM30" s="45"/>
      <c r="AEN30" s="45"/>
      <c r="AEO30" s="45"/>
      <c r="AEP30" s="45"/>
      <c r="AEQ30" s="45"/>
      <c r="AER30" s="45"/>
      <c r="AES30" s="45"/>
      <c r="AET30" s="45"/>
      <c r="AEU30" s="45"/>
      <c r="AEV30" s="45"/>
      <c r="AEW30" s="45"/>
      <c r="AEX30" s="45"/>
      <c r="AEY30" s="45"/>
      <c r="AEZ30" s="45"/>
      <c r="AFA30" s="45"/>
      <c r="AFB30" s="45"/>
      <c r="AFC30" s="45"/>
      <c r="AFD30" s="45"/>
      <c r="AFE30" s="45"/>
      <c r="AFF30" s="45"/>
      <c r="AFG30" s="45"/>
      <c r="AFH30" s="45"/>
      <c r="AFI30" s="45"/>
      <c r="AFJ30" s="45"/>
      <c r="AFK30" s="45"/>
      <c r="AFL30" s="45"/>
      <c r="AFM30" s="45"/>
      <c r="AFN30" s="45"/>
      <c r="AFO30" s="45"/>
      <c r="AFP30" s="45"/>
      <c r="AFQ30" s="45"/>
      <c r="AFR30" s="45"/>
      <c r="AFS30" s="45"/>
      <c r="AFT30" s="45"/>
      <c r="AFU30" s="45"/>
      <c r="AFV30" s="45"/>
      <c r="AFW30" s="45"/>
      <c r="AFX30" s="45"/>
      <c r="AFY30" s="45"/>
      <c r="AFZ30" s="45"/>
      <c r="AGA30" s="45"/>
      <c r="AGB30" s="45"/>
      <c r="AGC30" s="45"/>
      <c r="AGD30" s="45"/>
      <c r="AGE30" s="45"/>
      <c r="AGF30" s="45"/>
      <c r="AGG30" s="45"/>
      <c r="AGH30" s="45"/>
      <c r="AGI30" s="45"/>
      <c r="AGJ30" s="45"/>
      <c r="AGK30" s="45"/>
      <c r="AGL30" s="45"/>
      <c r="AGM30" s="45"/>
      <c r="AGN30" s="45"/>
      <c r="AGO30" s="45"/>
      <c r="AGP30" s="45"/>
      <c r="AGQ30" s="45"/>
      <c r="AGR30" s="45"/>
      <c r="AGS30" s="45"/>
      <c r="AGT30" s="45"/>
      <c r="AGU30" s="45"/>
      <c r="AGV30" s="45"/>
      <c r="AGW30" s="45"/>
      <c r="AGX30" s="45"/>
      <c r="AGY30" s="45"/>
      <c r="AGZ30" s="45"/>
      <c r="AHA30" s="45"/>
      <c r="AHB30" s="45"/>
      <c r="AHC30" s="45"/>
      <c r="AHD30" s="45"/>
      <c r="AHE30" s="45"/>
      <c r="AHF30" s="45"/>
      <c r="AHG30" s="45"/>
      <c r="AHH30" s="45"/>
      <c r="AHI30" s="45"/>
      <c r="AHJ30" s="45"/>
      <c r="AHK30" s="45"/>
      <c r="AHL30" s="45"/>
      <c r="AHM30" s="45"/>
      <c r="AHN30" s="45"/>
      <c r="AHO30" s="45"/>
      <c r="AHP30" s="45"/>
      <c r="AHQ30" s="45"/>
      <c r="AHR30" s="45"/>
      <c r="AHS30" s="45"/>
      <c r="AHT30" s="45"/>
      <c r="AHU30" s="45"/>
      <c r="AHV30" s="45"/>
      <c r="AHW30" s="45"/>
      <c r="AHX30" s="45"/>
      <c r="AHY30" s="45"/>
      <c r="AHZ30" s="45"/>
      <c r="AIA30" s="45"/>
      <c r="AIB30" s="45"/>
      <c r="AIC30" s="45"/>
      <c r="AID30" s="45"/>
      <c r="AIE30" s="45"/>
      <c r="AIF30" s="45"/>
      <c r="AIG30" s="45"/>
      <c r="AIH30" s="45"/>
      <c r="AII30" s="45"/>
      <c r="AIJ30" s="45"/>
      <c r="AIK30" s="45"/>
      <c r="AIL30" s="45"/>
      <c r="AIM30" s="45"/>
      <c r="AIN30" s="45"/>
      <c r="AIO30" s="45"/>
      <c r="AIP30" s="45"/>
      <c r="AIQ30" s="45"/>
      <c r="AIR30" s="45"/>
      <c r="AIS30" s="45"/>
      <c r="AIT30" s="45"/>
      <c r="AIU30" s="45"/>
      <c r="AIV30" s="45"/>
      <c r="AIW30" s="45"/>
      <c r="AIX30" s="45"/>
      <c r="AIY30" s="45"/>
      <c r="AIZ30" s="45"/>
      <c r="AJA30" s="45"/>
      <c r="AJB30" s="45"/>
      <c r="AJC30" s="45"/>
      <c r="AJD30" s="45"/>
      <c r="AJE30" s="45"/>
      <c r="AJF30" s="45"/>
      <c r="AJG30" s="45"/>
      <c r="AJH30" s="45"/>
      <c r="AJI30" s="45"/>
      <c r="AJJ30" s="45"/>
      <c r="AJK30" s="45"/>
      <c r="AJL30" s="45"/>
      <c r="AJM30" s="45"/>
      <c r="AJN30" s="45"/>
      <c r="AJO30" s="45"/>
      <c r="AJP30" s="45"/>
      <c r="AJQ30" s="45"/>
      <c r="AJR30" s="45"/>
      <c r="AJS30" s="45"/>
      <c r="AJT30" s="45"/>
      <c r="AJU30" s="45"/>
      <c r="AJV30" s="45"/>
      <c r="AJW30" s="45"/>
      <c r="AJX30" s="45"/>
      <c r="AJY30" s="45"/>
      <c r="AJZ30" s="45"/>
      <c r="AKA30" s="45"/>
      <c r="AKB30" s="45"/>
      <c r="AKC30" s="45"/>
      <c r="AKD30" s="45"/>
      <c r="AKE30" s="45"/>
      <c r="AKF30" s="45"/>
      <c r="AKG30" s="45"/>
      <c r="AKH30" s="45"/>
      <c r="AKI30" s="45"/>
      <c r="AKJ30" s="45"/>
      <c r="AKK30" s="45"/>
      <c r="AKL30" s="45"/>
      <c r="AKM30" s="45"/>
      <c r="AKN30" s="45"/>
      <c r="AKO30" s="45"/>
      <c r="AKP30" s="45"/>
      <c r="AKQ30" s="45"/>
      <c r="AKR30" s="45"/>
      <c r="AKS30" s="45"/>
      <c r="AKT30" s="45"/>
      <c r="AKU30" s="45"/>
      <c r="AKV30" s="45"/>
      <c r="AKW30" s="45"/>
      <c r="AKX30" s="45"/>
      <c r="AKY30" s="45"/>
      <c r="AKZ30" s="45"/>
      <c r="ALA30" s="45"/>
      <c r="ALB30" s="45"/>
      <c r="ALC30" s="45"/>
      <c r="ALD30" s="45"/>
      <c r="ALE30" s="45"/>
      <c r="ALF30" s="45"/>
      <c r="ALG30" s="45"/>
      <c r="ALH30" s="45"/>
      <c r="ALI30" s="45"/>
      <c r="ALJ30" s="45"/>
      <c r="ALK30" s="45"/>
      <c r="ALL30" s="45"/>
      <c r="ALM30" s="45"/>
      <c r="ALN30" s="45"/>
      <c r="ALO30" s="45"/>
      <c r="ALP30" s="45"/>
      <c r="ALQ30" s="45"/>
      <c r="ALR30" s="45"/>
      <c r="ALS30" s="45"/>
      <c r="ALT30" s="45"/>
      <c r="ALU30" s="45"/>
      <c r="ALV30" s="45"/>
      <c r="ALW30" s="45"/>
      <c r="ALX30" s="45"/>
      <c r="ALY30" s="45"/>
      <c r="ALZ30" s="45"/>
      <c r="AMA30" s="45"/>
      <c r="AMB30" s="45"/>
      <c r="AMC30" s="45"/>
      <c r="AMD30" s="45"/>
      <c r="AME30" s="45"/>
      <c r="AMF30" s="45"/>
      <c r="AMG30" s="45"/>
      <c r="AMH30" s="45"/>
      <c r="AMI30" s="45"/>
      <c r="AMJ30" s="45"/>
      <c r="AMK30" s="45"/>
    </row>
    <row r="31" spans="1:1025" s="80" customFormat="1" ht="102" customHeight="1">
      <c r="A31" s="75" t="s">
        <v>112</v>
      </c>
      <c r="B31" s="77" t="s">
        <v>113</v>
      </c>
      <c r="C31" s="19" t="s">
        <v>28</v>
      </c>
      <c r="D31" s="99"/>
      <c r="E31" s="76">
        <f t="shared" si="0"/>
        <v>5000</v>
      </c>
      <c r="F31" s="73" t="s">
        <v>37</v>
      </c>
      <c r="G31" s="88" t="s">
        <v>123</v>
      </c>
      <c r="H31" s="88" t="s">
        <v>124</v>
      </c>
      <c r="I31" s="87" t="s">
        <v>125</v>
      </c>
      <c r="J31" s="72">
        <v>0</v>
      </c>
      <c r="K31" s="86">
        <v>5000</v>
      </c>
      <c r="L31" s="53"/>
      <c r="M31" s="53"/>
      <c r="N31" s="53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  <c r="IU31" s="79"/>
      <c r="IV31" s="79"/>
      <c r="IW31" s="79"/>
      <c r="IX31" s="79"/>
      <c r="IY31" s="79"/>
      <c r="IZ31" s="79"/>
      <c r="JA31" s="79"/>
      <c r="JB31" s="79"/>
      <c r="JC31" s="79"/>
      <c r="JD31" s="79"/>
      <c r="JE31" s="79"/>
      <c r="JF31" s="79"/>
      <c r="JG31" s="79"/>
      <c r="JH31" s="79"/>
      <c r="JI31" s="79"/>
      <c r="JJ31" s="79"/>
      <c r="JK31" s="79"/>
      <c r="JL31" s="79"/>
      <c r="JM31" s="79"/>
      <c r="JN31" s="79"/>
      <c r="JO31" s="79"/>
      <c r="JP31" s="79"/>
      <c r="JQ31" s="79"/>
      <c r="JR31" s="79"/>
      <c r="JS31" s="79"/>
      <c r="JT31" s="79"/>
      <c r="JU31" s="79"/>
      <c r="JV31" s="79"/>
      <c r="JW31" s="79"/>
      <c r="JX31" s="79"/>
      <c r="JY31" s="79"/>
      <c r="JZ31" s="79"/>
      <c r="KA31" s="79"/>
      <c r="KB31" s="79"/>
      <c r="KC31" s="79"/>
      <c r="KD31" s="79"/>
      <c r="KE31" s="79"/>
      <c r="KF31" s="79"/>
      <c r="KG31" s="79"/>
      <c r="KH31" s="79"/>
      <c r="KI31" s="79"/>
      <c r="KJ31" s="79"/>
      <c r="KK31" s="79"/>
      <c r="KL31" s="79"/>
      <c r="KM31" s="79"/>
      <c r="KN31" s="79"/>
      <c r="KO31" s="79"/>
      <c r="KP31" s="79"/>
      <c r="KQ31" s="79"/>
      <c r="KR31" s="79"/>
      <c r="KS31" s="79"/>
      <c r="KT31" s="79"/>
      <c r="KU31" s="79"/>
      <c r="KV31" s="79"/>
      <c r="KW31" s="79"/>
      <c r="KX31" s="79"/>
      <c r="KY31" s="79"/>
      <c r="KZ31" s="79"/>
      <c r="LA31" s="79"/>
      <c r="LB31" s="79"/>
      <c r="LC31" s="79"/>
      <c r="LD31" s="79"/>
      <c r="LE31" s="79"/>
      <c r="LF31" s="79"/>
      <c r="LG31" s="79"/>
      <c r="LH31" s="79"/>
      <c r="LI31" s="79"/>
      <c r="LJ31" s="79"/>
      <c r="LK31" s="79"/>
      <c r="LL31" s="79"/>
      <c r="LM31" s="79"/>
      <c r="LN31" s="79"/>
      <c r="LO31" s="79"/>
      <c r="LP31" s="79"/>
      <c r="LQ31" s="79"/>
      <c r="LR31" s="79"/>
      <c r="LS31" s="79"/>
      <c r="LT31" s="79"/>
      <c r="LU31" s="79"/>
      <c r="LV31" s="79"/>
      <c r="LW31" s="79"/>
      <c r="LX31" s="79"/>
      <c r="LY31" s="79"/>
      <c r="LZ31" s="79"/>
      <c r="MA31" s="79"/>
      <c r="MB31" s="79"/>
      <c r="MC31" s="79"/>
      <c r="MD31" s="79"/>
      <c r="ME31" s="79"/>
      <c r="MF31" s="79"/>
      <c r="MG31" s="79"/>
      <c r="MH31" s="79"/>
      <c r="MI31" s="79"/>
      <c r="MJ31" s="79"/>
      <c r="MK31" s="79"/>
      <c r="ML31" s="79"/>
      <c r="MM31" s="79"/>
      <c r="MN31" s="79"/>
      <c r="MO31" s="79"/>
      <c r="MP31" s="79"/>
      <c r="MQ31" s="79"/>
      <c r="MR31" s="79"/>
      <c r="MS31" s="79"/>
      <c r="MT31" s="79"/>
      <c r="MU31" s="79"/>
      <c r="MV31" s="79"/>
      <c r="MW31" s="79"/>
      <c r="MX31" s="79"/>
      <c r="MY31" s="79"/>
      <c r="MZ31" s="79"/>
      <c r="NA31" s="79"/>
      <c r="NB31" s="79"/>
      <c r="NC31" s="79"/>
      <c r="ND31" s="79"/>
      <c r="NE31" s="79"/>
      <c r="NF31" s="79"/>
      <c r="NG31" s="79"/>
      <c r="NH31" s="79"/>
      <c r="NI31" s="79"/>
      <c r="NJ31" s="79"/>
      <c r="NK31" s="79"/>
      <c r="NL31" s="79"/>
      <c r="NM31" s="79"/>
      <c r="NN31" s="79"/>
      <c r="NO31" s="79"/>
      <c r="NP31" s="79"/>
      <c r="NQ31" s="79"/>
      <c r="NR31" s="79"/>
      <c r="NS31" s="79"/>
      <c r="NT31" s="79"/>
      <c r="NU31" s="79"/>
      <c r="NV31" s="79"/>
      <c r="NW31" s="79"/>
      <c r="NX31" s="79"/>
      <c r="NY31" s="79"/>
      <c r="NZ31" s="79"/>
      <c r="OA31" s="79"/>
      <c r="OB31" s="79"/>
      <c r="OC31" s="79"/>
      <c r="OD31" s="79"/>
      <c r="OE31" s="79"/>
      <c r="OF31" s="79"/>
      <c r="OG31" s="79"/>
      <c r="OH31" s="79"/>
      <c r="OI31" s="79"/>
      <c r="OJ31" s="79"/>
      <c r="OK31" s="79"/>
      <c r="OL31" s="79"/>
      <c r="OM31" s="79"/>
      <c r="ON31" s="79"/>
      <c r="OO31" s="79"/>
      <c r="OP31" s="79"/>
      <c r="OQ31" s="79"/>
      <c r="OR31" s="79"/>
      <c r="OS31" s="79"/>
      <c r="OT31" s="79"/>
      <c r="OU31" s="79"/>
      <c r="OV31" s="79"/>
      <c r="OW31" s="79"/>
      <c r="OX31" s="79"/>
      <c r="OY31" s="79"/>
      <c r="OZ31" s="79"/>
      <c r="PA31" s="79"/>
      <c r="PB31" s="79"/>
      <c r="PC31" s="79"/>
      <c r="PD31" s="79"/>
      <c r="PE31" s="79"/>
      <c r="PF31" s="79"/>
      <c r="PG31" s="79"/>
      <c r="PH31" s="79"/>
      <c r="PI31" s="79"/>
      <c r="PJ31" s="79"/>
      <c r="PK31" s="79"/>
      <c r="PL31" s="79"/>
      <c r="PM31" s="79"/>
      <c r="PN31" s="79"/>
      <c r="PO31" s="79"/>
      <c r="PP31" s="79"/>
      <c r="PQ31" s="79"/>
      <c r="PR31" s="79"/>
      <c r="PS31" s="79"/>
      <c r="PT31" s="79"/>
      <c r="PU31" s="79"/>
      <c r="PV31" s="79"/>
      <c r="PW31" s="79"/>
      <c r="PX31" s="79"/>
      <c r="PY31" s="79"/>
      <c r="PZ31" s="79"/>
      <c r="QA31" s="79"/>
      <c r="QB31" s="79"/>
      <c r="QC31" s="79"/>
      <c r="QD31" s="79"/>
      <c r="QE31" s="79"/>
      <c r="QF31" s="79"/>
      <c r="QG31" s="79"/>
      <c r="QH31" s="79"/>
      <c r="QI31" s="79"/>
      <c r="QJ31" s="79"/>
      <c r="QK31" s="79"/>
      <c r="QL31" s="79"/>
      <c r="QM31" s="79"/>
      <c r="QN31" s="79"/>
      <c r="QO31" s="79"/>
      <c r="QP31" s="79"/>
      <c r="QQ31" s="79"/>
      <c r="QR31" s="79"/>
      <c r="QS31" s="79"/>
      <c r="QT31" s="79"/>
      <c r="QU31" s="79"/>
      <c r="QV31" s="79"/>
      <c r="QW31" s="79"/>
      <c r="QX31" s="79"/>
      <c r="QY31" s="79"/>
      <c r="QZ31" s="79"/>
      <c r="RA31" s="79"/>
      <c r="RB31" s="79"/>
      <c r="RC31" s="79"/>
      <c r="RD31" s="79"/>
      <c r="RE31" s="79"/>
      <c r="RF31" s="79"/>
      <c r="RG31" s="79"/>
      <c r="RH31" s="79"/>
      <c r="RI31" s="79"/>
      <c r="RJ31" s="79"/>
      <c r="RK31" s="79"/>
      <c r="RL31" s="79"/>
      <c r="RM31" s="79"/>
      <c r="RN31" s="79"/>
      <c r="RO31" s="79"/>
      <c r="RP31" s="79"/>
      <c r="RQ31" s="79"/>
      <c r="RR31" s="79"/>
      <c r="RS31" s="79"/>
      <c r="RT31" s="79"/>
      <c r="RU31" s="79"/>
      <c r="RV31" s="79"/>
      <c r="RW31" s="79"/>
      <c r="RX31" s="79"/>
      <c r="RY31" s="79"/>
      <c r="RZ31" s="79"/>
      <c r="SA31" s="79"/>
      <c r="SB31" s="79"/>
      <c r="SC31" s="79"/>
      <c r="SD31" s="79"/>
      <c r="SE31" s="79"/>
      <c r="SF31" s="79"/>
      <c r="SG31" s="79"/>
      <c r="SH31" s="79"/>
      <c r="SI31" s="79"/>
      <c r="SJ31" s="79"/>
      <c r="SK31" s="79"/>
      <c r="SL31" s="79"/>
      <c r="SM31" s="79"/>
      <c r="SN31" s="79"/>
      <c r="SO31" s="79"/>
      <c r="SP31" s="79"/>
      <c r="SQ31" s="79"/>
      <c r="SR31" s="79"/>
      <c r="SS31" s="79"/>
      <c r="ST31" s="79"/>
      <c r="SU31" s="79"/>
      <c r="SV31" s="79"/>
      <c r="SW31" s="79"/>
      <c r="SX31" s="79"/>
      <c r="SY31" s="79"/>
      <c r="SZ31" s="79"/>
      <c r="TA31" s="79"/>
      <c r="TB31" s="79"/>
      <c r="TC31" s="79"/>
      <c r="TD31" s="79"/>
      <c r="TE31" s="79"/>
      <c r="TF31" s="79"/>
      <c r="TG31" s="79"/>
      <c r="TH31" s="79"/>
      <c r="TI31" s="79"/>
      <c r="TJ31" s="79"/>
      <c r="TK31" s="79"/>
      <c r="TL31" s="79"/>
      <c r="TM31" s="79"/>
      <c r="TN31" s="79"/>
      <c r="TO31" s="79"/>
      <c r="TP31" s="79"/>
      <c r="TQ31" s="79"/>
      <c r="TR31" s="79"/>
      <c r="TS31" s="79"/>
      <c r="TT31" s="79"/>
      <c r="TU31" s="79"/>
      <c r="TV31" s="79"/>
      <c r="TW31" s="79"/>
      <c r="TX31" s="79"/>
      <c r="TY31" s="79"/>
      <c r="TZ31" s="79"/>
      <c r="UA31" s="79"/>
      <c r="UB31" s="79"/>
      <c r="UC31" s="79"/>
      <c r="UD31" s="79"/>
      <c r="UE31" s="79"/>
      <c r="UF31" s="79"/>
      <c r="UG31" s="79"/>
      <c r="UH31" s="79"/>
      <c r="UI31" s="79"/>
      <c r="UJ31" s="79"/>
      <c r="UK31" s="79"/>
      <c r="UL31" s="79"/>
      <c r="UM31" s="79"/>
      <c r="UN31" s="79"/>
      <c r="UO31" s="79"/>
      <c r="UP31" s="79"/>
      <c r="UQ31" s="79"/>
      <c r="UR31" s="79"/>
      <c r="US31" s="79"/>
      <c r="UT31" s="79"/>
      <c r="UU31" s="79"/>
      <c r="UV31" s="79"/>
      <c r="UW31" s="79"/>
      <c r="UX31" s="79"/>
      <c r="UY31" s="79"/>
      <c r="UZ31" s="79"/>
      <c r="VA31" s="79"/>
      <c r="VB31" s="79"/>
      <c r="VC31" s="79"/>
      <c r="VD31" s="79"/>
      <c r="VE31" s="79"/>
      <c r="VF31" s="79"/>
      <c r="VG31" s="79"/>
      <c r="VH31" s="79"/>
      <c r="VI31" s="79"/>
      <c r="VJ31" s="79"/>
      <c r="VK31" s="79"/>
      <c r="VL31" s="79"/>
      <c r="VM31" s="79"/>
      <c r="VN31" s="79"/>
      <c r="VO31" s="79"/>
      <c r="VP31" s="79"/>
      <c r="VQ31" s="79"/>
      <c r="VR31" s="79"/>
      <c r="VS31" s="79"/>
      <c r="VT31" s="79"/>
      <c r="VU31" s="79"/>
      <c r="VV31" s="79"/>
      <c r="VW31" s="79"/>
      <c r="VX31" s="79"/>
      <c r="VY31" s="79"/>
      <c r="VZ31" s="79"/>
      <c r="WA31" s="79"/>
      <c r="WB31" s="79"/>
      <c r="WC31" s="79"/>
      <c r="WD31" s="79"/>
      <c r="WE31" s="79"/>
      <c r="WF31" s="79"/>
      <c r="WG31" s="79"/>
      <c r="WH31" s="79"/>
      <c r="WI31" s="79"/>
      <c r="WJ31" s="79"/>
      <c r="WK31" s="79"/>
      <c r="WL31" s="79"/>
      <c r="WM31" s="79"/>
      <c r="WN31" s="79"/>
      <c r="WO31" s="79"/>
      <c r="WP31" s="79"/>
      <c r="WQ31" s="79"/>
      <c r="WR31" s="79"/>
      <c r="WS31" s="79"/>
      <c r="WT31" s="79"/>
      <c r="WU31" s="79"/>
      <c r="WV31" s="79"/>
      <c r="WW31" s="79"/>
      <c r="WX31" s="79"/>
      <c r="WY31" s="79"/>
      <c r="WZ31" s="79"/>
      <c r="XA31" s="79"/>
      <c r="XB31" s="79"/>
      <c r="XC31" s="79"/>
      <c r="XD31" s="79"/>
      <c r="XE31" s="79"/>
      <c r="XF31" s="79"/>
      <c r="XG31" s="79"/>
      <c r="XH31" s="79"/>
      <c r="XI31" s="79"/>
      <c r="XJ31" s="79"/>
      <c r="XK31" s="79"/>
      <c r="XL31" s="79"/>
      <c r="XM31" s="79"/>
      <c r="XN31" s="79"/>
      <c r="XO31" s="79"/>
      <c r="XP31" s="79"/>
      <c r="XQ31" s="79"/>
      <c r="XR31" s="79"/>
      <c r="XS31" s="79"/>
      <c r="XT31" s="79"/>
      <c r="XU31" s="79"/>
      <c r="XV31" s="79"/>
      <c r="XW31" s="79"/>
      <c r="XX31" s="79"/>
      <c r="XY31" s="79"/>
      <c r="XZ31" s="79"/>
      <c r="YA31" s="79"/>
      <c r="YB31" s="79"/>
      <c r="YC31" s="79"/>
      <c r="YD31" s="79"/>
      <c r="YE31" s="79"/>
      <c r="YF31" s="79"/>
      <c r="YG31" s="79"/>
      <c r="YH31" s="79"/>
      <c r="YI31" s="79"/>
      <c r="YJ31" s="79"/>
      <c r="YK31" s="79"/>
      <c r="YL31" s="79"/>
      <c r="YM31" s="79"/>
      <c r="YN31" s="79"/>
      <c r="YO31" s="79"/>
      <c r="YP31" s="79"/>
      <c r="YQ31" s="79"/>
      <c r="YR31" s="79"/>
      <c r="YS31" s="79"/>
      <c r="YT31" s="79"/>
      <c r="YU31" s="79"/>
      <c r="YV31" s="79"/>
      <c r="YW31" s="79"/>
      <c r="YX31" s="79"/>
      <c r="YY31" s="79"/>
      <c r="YZ31" s="79"/>
      <c r="ZA31" s="79"/>
      <c r="ZB31" s="79"/>
      <c r="ZC31" s="79"/>
      <c r="ZD31" s="79"/>
      <c r="ZE31" s="79"/>
      <c r="ZF31" s="79"/>
      <c r="ZG31" s="79"/>
      <c r="ZH31" s="79"/>
      <c r="ZI31" s="79"/>
      <c r="ZJ31" s="79"/>
      <c r="ZK31" s="79"/>
      <c r="ZL31" s="79"/>
      <c r="ZM31" s="79"/>
      <c r="ZN31" s="79"/>
      <c r="ZO31" s="79"/>
      <c r="ZP31" s="79"/>
      <c r="ZQ31" s="79"/>
      <c r="ZR31" s="79"/>
      <c r="ZS31" s="79"/>
      <c r="ZT31" s="79"/>
      <c r="ZU31" s="79"/>
      <c r="ZV31" s="79"/>
      <c r="ZW31" s="79"/>
      <c r="ZX31" s="79"/>
      <c r="ZY31" s="79"/>
      <c r="ZZ31" s="79"/>
      <c r="AAA31" s="79"/>
      <c r="AAB31" s="79"/>
      <c r="AAC31" s="79"/>
      <c r="AAD31" s="79"/>
      <c r="AAE31" s="79"/>
      <c r="AAF31" s="79"/>
      <c r="AAG31" s="79"/>
      <c r="AAH31" s="79"/>
      <c r="AAI31" s="79"/>
      <c r="AAJ31" s="79"/>
      <c r="AAK31" s="79"/>
      <c r="AAL31" s="79"/>
      <c r="AAM31" s="79"/>
      <c r="AAN31" s="79"/>
      <c r="AAO31" s="79"/>
      <c r="AAP31" s="79"/>
      <c r="AAQ31" s="79"/>
      <c r="AAR31" s="79"/>
      <c r="AAS31" s="79"/>
      <c r="AAT31" s="79"/>
      <c r="AAU31" s="79"/>
      <c r="AAV31" s="79"/>
      <c r="AAW31" s="79"/>
      <c r="AAX31" s="79"/>
      <c r="AAY31" s="79"/>
      <c r="AAZ31" s="79"/>
      <c r="ABA31" s="79"/>
      <c r="ABB31" s="79"/>
      <c r="ABC31" s="79"/>
      <c r="ABD31" s="79"/>
      <c r="ABE31" s="79"/>
      <c r="ABF31" s="79"/>
      <c r="ABG31" s="79"/>
      <c r="ABH31" s="79"/>
      <c r="ABI31" s="79"/>
      <c r="ABJ31" s="79"/>
      <c r="ABK31" s="79"/>
      <c r="ABL31" s="79"/>
      <c r="ABM31" s="79"/>
      <c r="ABN31" s="79"/>
      <c r="ABO31" s="79"/>
      <c r="ABP31" s="79"/>
      <c r="ABQ31" s="79"/>
      <c r="ABR31" s="79"/>
      <c r="ABS31" s="79"/>
      <c r="ABT31" s="79"/>
      <c r="ABU31" s="79"/>
      <c r="ABV31" s="79"/>
      <c r="ABW31" s="79"/>
      <c r="ABX31" s="79"/>
      <c r="ABY31" s="79"/>
      <c r="ABZ31" s="79"/>
      <c r="ACA31" s="79"/>
      <c r="ACB31" s="79"/>
      <c r="ACC31" s="79"/>
      <c r="ACD31" s="79"/>
      <c r="ACE31" s="79"/>
      <c r="ACF31" s="79"/>
      <c r="ACG31" s="79"/>
      <c r="ACH31" s="79"/>
      <c r="ACI31" s="79"/>
      <c r="ACJ31" s="79"/>
      <c r="ACK31" s="79"/>
      <c r="ACL31" s="79"/>
      <c r="ACM31" s="79"/>
      <c r="ACN31" s="79"/>
      <c r="ACO31" s="79"/>
      <c r="ACP31" s="79"/>
      <c r="ACQ31" s="79"/>
      <c r="ACR31" s="79"/>
      <c r="ACS31" s="79"/>
      <c r="ACT31" s="79"/>
      <c r="ACU31" s="79"/>
      <c r="ACV31" s="79"/>
      <c r="ACW31" s="79"/>
      <c r="ACX31" s="79"/>
      <c r="ACY31" s="79"/>
      <c r="ACZ31" s="79"/>
      <c r="ADA31" s="79"/>
      <c r="ADB31" s="79"/>
      <c r="ADC31" s="79"/>
      <c r="ADD31" s="79"/>
      <c r="ADE31" s="79"/>
      <c r="ADF31" s="79"/>
      <c r="ADG31" s="79"/>
      <c r="ADH31" s="79"/>
      <c r="ADI31" s="79"/>
      <c r="ADJ31" s="79"/>
      <c r="ADK31" s="79"/>
      <c r="ADL31" s="79"/>
      <c r="ADM31" s="79"/>
      <c r="ADN31" s="79"/>
      <c r="ADO31" s="79"/>
      <c r="ADP31" s="79"/>
      <c r="ADQ31" s="79"/>
      <c r="ADR31" s="79"/>
      <c r="ADS31" s="79"/>
      <c r="ADT31" s="79"/>
      <c r="ADU31" s="79"/>
      <c r="ADV31" s="79"/>
      <c r="ADW31" s="79"/>
      <c r="ADX31" s="79"/>
      <c r="ADY31" s="79"/>
      <c r="ADZ31" s="79"/>
      <c r="AEA31" s="79"/>
      <c r="AEB31" s="79"/>
      <c r="AEC31" s="79"/>
      <c r="AED31" s="79"/>
      <c r="AEE31" s="79"/>
      <c r="AEF31" s="79"/>
      <c r="AEG31" s="79"/>
      <c r="AEH31" s="79"/>
      <c r="AEI31" s="79"/>
      <c r="AEJ31" s="79"/>
      <c r="AEK31" s="79"/>
      <c r="AEL31" s="79"/>
      <c r="AEM31" s="79"/>
      <c r="AEN31" s="79"/>
      <c r="AEO31" s="79"/>
      <c r="AEP31" s="79"/>
      <c r="AEQ31" s="79"/>
      <c r="AER31" s="79"/>
      <c r="AES31" s="79"/>
      <c r="AET31" s="79"/>
      <c r="AEU31" s="79"/>
      <c r="AEV31" s="79"/>
      <c r="AEW31" s="79"/>
      <c r="AEX31" s="79"/>
      <c r="AEY31" s="79"/>
      <c r="AEZ31" s="79"/>
      <c r="AFA31" s="79"/>
      <c r="AFB31" s="79"/>
      <c r="AFC31" s="79"/>
      <c r="AFD31" s="79"/>
      <c r="AFE31" s="79"/>
      <c r="AFF31" s="79"/>
      <c r="AFG31" s="79"/>
      <c r="AFH31" s="79"/>
      <c r="AFI31" s="79"/>
      <c r="AFJ31" s="79"/>
      <c r="AFK31" s="79"/>
      <c r="AFL31" s="79"/>
      <c r="AFM31" s="79"/>
      <c r="AFN31" s="79"/>
      <c r="AFO31" s="79"/>
      <c r="AFP31" s="79"/>
      <c r="AFQ31" s="79"/>
      <c r="AFR31" s="79"/>
      <c r="AFS31" s="79"/>
      <c r="AFT31" s="79"/>
      <c r="AFU31" s="79"/>
      <c r="AFV31" s="79"/>
      <c r="AFW31" s="79"/>
      <c r="AFX31" s="79"/>
      <c r="AFY31" s="79"/>
      <c r="AFZ31" s="79"/>
      <c r="AGA31" s="79"/>
      <c r="AGB31" s="79"/>
      <c r="AGC31" s="79"/>
      <c r="AGD31" s="79"/>
      <c r="AGE31" s="79"/>
      <c r="AGF31" s="79"/>
      <c r="AGG31" s="79"/>
      <c r="AGH31" s="79"/>
      <c r="AGI31" s="79"/>
      <c r="AGJ31" s="79"/>
      <c r="AGK31" s="79"/>
      <c r="AGL31" s="79"/>
      <c r="AGM31" s="79"/>
      <c r="AGN31" s="79"/>
      <c r="AGO31" s="79"/>
      <c r="AGP31" s="79"/>
      <c r="AGQ31" s="79"/>
      <c r="AGR31" s="79"/>
      <c r="AGS31" s="79"/>
      <c r="AGT31" s="79"/>
      <c r="AGU31" s="79"/>
      <c r="AGV31" s="79"/>
      <c r="AGW31" s="79"/>
      <c r="AGX31" s="79"/>
      <c r="AGY31" s="79"/>
      <c r="AGZ31" s="79"/>
      <c r="AHA31" s="79"/>
      <c r="AHB31" s="79"/>
      <c r="AHC31" s="79"/>
      <c r="AHD31" s="79"/>
      <c r="AHE31" s="79"/>
      <c r="AHF31" s="79"/>
      <c r="AHG31" s="79"/>
      <c r="AHH31" s="79"/>
      <c r="AHI31" s="79"/>
      <c r="AHJ31" s="79"/>
      <c r="AHK31" s="79"/>
      <c r="AHL31" s="79"/>
      <c r="AHM31" s="79"/>
      <c r="AHN31" s="79"/>
      <c r="AHO31" s="79"/>
      <c r="AHP31" s="79"/>
      <c r="AHQ31" s="79"/>
      <c r="AHR31" s="79"/>
      <c r="AHS31" s="79"/>
      <c r="AHT31" s="79"/>
      <c r="AHU31" s="79"/>
      <c r="AHV31" s="79"/>
      <c r="AHW31" s="79"/>
      <c r="AHX31" s="79"/>
      <c r="AHY31" s="79"/>
      <c r="AHZ31" s="79"/>
      <c r="AIA31" s="79"/>
      <c r="AIB31" s="79"/>
      <c r="AIC31" s="79"/>
      <c r="AID31" s="79"/>
      <c r="AIE31" s="79"/>
      <c r="AIF31" s="79"/>
      <c r="AIG31" s="79"/>
      <c r="AIH31" s="79"/>
      <c r="AII31" s="79"/>
      <c r="AIJ31" s="79"/>
      <c r="AIK31" s="79"/>
      <c r="AIL31" s="79"/>
      <c r="AIM31" s="79"/>
      <c r="AIN31" s="79"/>
      <c r="AIO31" s="79"/>
      <c r="AIP31" s="79"/>
      <c r="AIQ31" s="79"/>
      <c r="AIR31" s="79"/>
      <c r="AIS31" s="79"/>
      <c r="AIT31" s="79"/>
      <c r="AIU31" s="79"/>
      <c r="AIV31" s="79"/>
      <c r="AIW31" s="79"/>
      <c r="AIX31" s="79"/>
      <c r="AIY31" s="79"/>
      <c r="AIZ31" s="79"/>
      <c r="AJA31" s="79"/>
      <c r="AJB31" s="79"/>
      <c r="AJC31" s="79"/>
      <c r="AJD31" s="79"/>
      <c r="AJE31" s="79"/>
      <c r="AJF31" s="79"/>
      <c r="AJG31" s="79"/>
      <c r="AJH31" s="79"/>
      <c r="AJI31" s="79"/>
      <c r="AJJ31" s="79"/>
      <c r="AJK31" s="79"/>
      <c r="AJL31" s="79"/>
      <c r="AJM31" s="79"/>
      <c r="AJN31" s="79"/>
      <c r="AJO31" s="79"/>
      <c r="AJP31" s="79"/>
      <c r="AJQ31" s="79"/>
      <c r="AJR31" s="79"/>
      <c r="AJS31" s="79"/>
      <c r="AJT31" s="79"/>
      <c r="AJU31" s="79"/>
      <c r="AJV31" s="79"/>
      <c r="AJW31" s="79"/>
      <c r="AJX31" s="79"/>
      <c r="AJY31" s="79"/>
      <c r="AJZ31" s="79"/>
      <c r="AKA31" s="79"/>
      <c r="AKB31" s="79"/>
      <c r="AKC31" s="79"/>
      <c r="AKD31" s="79"/>
      <c r="AKE31" s="79"/>
      <c r="AKF31" s="79"/>
      <c r="AKG31" s="79"/>
      <c r="AKH31" s="79"/>
      <c r="AKI31" s="79"/>
      <c r="AKJ31" s="79"/>
      <c r="AKK31" s="79"/>
      <c r="AKL31" s="79"/>
      <c r="AKM31" s="79"/>
      <c r="AKN31" s="79"/>
      <c r="AKO31" s="79"/>
      <c r="AKP31" s="79"/>
      <c r="AKQ31" s="79"/>
      <c r="AKR31" s="79"/>
      <c r="AKS31" s="79"/>
      <c r="AKT31" s="79"/>
      <c r="AKU31" s="79"/>
      <c r="AKV31" s="79"/>
      <c r="AKW31" s="79"/>
      <c r="AKX31" s="79"/>
      <c r="AKY31" s="79"/>
      <c r="AKZ31" s="79"/>
      <c r="ALA31" s="79"/>
      <c r="ALB31" s="79"/>
      <c r="ALC31" s="79"/>
      <c r="ALD31" s="79"/>
      <c r="ALE31" s="79"/>
      <c r="ALF31" s="79"/>
      <c r="ALG31" s="79"/>
      <c r="ALH31" s="79"/>
      <c r="ALI31" s="79"/>
      <c r="ALJ31" s="79"/>
      <c r="ALK31" s="79"/>
      <c r="ALL31" s="79"/>
      <c r="ALM31" s="79"/>
      <c r="ALN31" s="79"/>
      <c r="ALO31" s="79"/>
      <c r="ALP31" s="79"/>
      <c r="ALQ31" s="79"/>
      <c r="ALR31" s="79"/>
      <c r="ALS31" s="79"/>
      <c r="ALT31" s="79"/>
      <c r="ALU31" s="79"/>
      <c r="ALV31" s="79"/>
      <c r="ALW31" s="79"/>
      <c r="ALX31" s="79"/>
      <c r="ALY31" s="79"/>
      <c r="ALZ31" s="79"/>
      <c r="AMA31" s="79"/>
      <c r="AMB31" s="79"/>
      <c r="AMC31" s="79"/>
      <c r="AMD31" s="79"/>
      <c r="AME31" s="79"/>
      <c r="AMF31" s="79"/>
      <c r="AMG31" s="79"/>
      <c r="AMH31" s="79"/>
      <c r="AMI31" s="79"/>
      <c r="AMJ31" s="79"/>
      <c r="AMK31" s="79"/>
    </row>
    <row r="32" spans="1:1025" ht="30">
      <c r="A32" s="54"/>
      <c r="B32" s="36" t="s">
        <v>65</v>
      </c>
      <c r="C32" s="52" t="s">
        <v>28</v>
      </c>
      <c r="D32" s="100"/>
      <c r="E32" s="47">
        <f t="shared" si="0"/>
        <v>51777.099999999991</v>
      </c>
      <c r="F32" s="52" t="s">
        <v>37</v>
      </c>
      <c r="G32" s="54">
        <v>2020</v>
      </c>
      <c r="H32" s="54">
        <v>2034</v>
      </c>
      <c r="I32" s="54" t="s">
        <v>32</v>
      </c>
      <c r="J32" s="55">
        <f>FPT!J31*0.05</f>
        <v>5493.8</v>
      </c>
      <c r="K32" s="53">
        <f>FPT!K31*0.05</f>
        <v>3305.9500000000003</v>
      </c>
      <c r="L32" s="53">
        <f>FPT!L31*0.05</f>
        <v>3305.9500000000003</v>
      </c>
      <c r="M32" s="53">
        <f>FPT!M31*0.05</f>
        <v>3305.9500000000003</v>
      </c>
      <c r="N32" s="53">
        <f>FPT!N31*0.05</f>
        <v>3305.9500000000003</v>
      </c>
      <c r="O32" s="18">
        <f>FPT!O31*0.05</f>
        <v>3305.9500000000003</v>
      </c>
      <c r="P32" s="18">
        <f>FPT!P31*0.05</f>
        <v>3305.9500000000003</v>
      </c>
      <c r="Q32" s="18">
        <f>FPT!Q31*0.05</f>
        <v>3305.9500000000003</v>
      </c>
      <c r="R32" s="18">
        <f>FPT!R31*0.05</f>
        <v>3305.9500000000003</v>
      </c>
      <c r="S32" s="18">
        <f>FPT!S31*0.05</f>
        <v>3305.9500000000003</v>
      </c>
      <c r="T32" s="18">
        <f>FPT!T31*0.05</f>
        <v>3305.9500000000003</v>
      </c>
      <c r="U32" s="18">
        <f>FPT!U31*0.05</f>
        <v>3305.9500000000003</v>
      </c>
      <c r="V32" s="18">
        <f>FPT!V31*0.05</f>
        <v>3305.9500000000003</v>
      </c>
      <c r="W32" s="18">
        <f>FPT!W31*0.05</f>
        <v>3305.9500000000003</v>
      </c>
      <c r="X32" s="18">
        <f>FPT!X31*0.05</f>
        <v>3305.9500000000003</v>
      </c>
    </row>
    <row r="33" spans="1:24" ht="15.75" customHeight="1">
      <c r="A33" s="96" t="s">
        <v>66</v>
      </c>
      <c r="B33" s="96"/>
      <c r="C33" s="96"/>
      <c r="D33" s="96"/>
      <c r="E33" s="38">
        <f t="shared" si="0"/>
        <v>1842105.0999999994</v>
      </c>
      <c r="F33" s="39"/>
      <c r="G33" s="39"/>
      <c r="H33" s="39"/>
      <c r="I33" s="39"/>
      <c r="J33" s="22">
        <f>SUM(J15:J32)</f>
        <v>675521.8</v>
      </c>
      <c r="K33" s="22">
        <f t="shared" ref="K33:X33" si="1">SUM(K15:K32)</f>
        <v>956605.95</v>
      </c>
      <c r="L33" s="22">
        <f t="shared" si="1"/>
        <v>130305.95</v>
      </c>
      <c r="M33" s="38">
        <f t="shared" si="1"/>
        <v>43305.95</v>
      </c>
      <c r="N33" s="38">
        <f t="shared" si="1"/>
        <v>3305.9500000000003</v>
      </c>
      <c r="O33" s="38">
        <f t="shared" si="1"/>
        <v>3305.9500000000003</v>
      </c>
      <c r="P33" s="38">
        <f t="shared" si="1"/>
        <v>3305.9500000000003</v>
      </c>
      <c r="Q33" s="38">
        <f t="shared" si="1"/>
        <v>3305.9500000000003</v>
      </c>
      <c r="R33" s="38">
        <f t="shared" si="1"/>
        <v>3305.9500000000003</v>
      </c>
      <c r="S33" s="38">
        <f t="shared" si="1"/>
        <v>3305.9500000000003</v>
      </c>
      <c r="T33" s="38">
        <f t="shared" si="1"/>
        <v>3305.9500000000003</v>
      </c>
      <c r="U33" s="38">
        <f t="shared" si="1"/>
        <v>3305.9500000000003</v>
      </c>
      <c r="V33" s="38">
        <f t="shared" si="1"/>
        <v>3305.9500000000003</v>
      </c>
      <c r="W33" s="38">
        <f t="shared" si="1"/>
        <v>3305.9500000000003</v>
      </c>
      <c r="X33" s="38">
        <f t="shared" si="1"/>
        <v>3305.9500000000003</v>
      </c>
    </row>
    <row r="34" spans="1:24" ht="15" customHeight="1">
      <c r="A34" s="97" t="s">
        <v>67</v>
      </c>
      <c r="B34" s="97"/>
      <c r="C34" s="97"/>
      <c r="D34" s="97"/>
      <c r="E34" s="97"/>
      <c r="F34" s="97"/>
      <c r="G34" s="97"/>
      <c r="H34" s="97"/>
      <c r="I34" s="40"/>
      <c r="J34" s="41">
        <v>6321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6" spans="1:24">
      <c r="A36" s="3" t="s">
        <v>44</v>
      </c>
    </row>
    <row r="37" spans="1:24">
      <c r="A37" s="3" t="s">
        <v>45</v>
      </c>
    </row>
    <row r="38" spans="1:24" ht="15.75" thickBot="1"/>
    <row r="39" spans="1:24" ht="90">
      <c r="C39" s="29"/>
      <c r="D39" s="30" t="s">
        <v>46</v>
      </c>
      <c r="E39" s="30" t="s">
        <v>89</v>
      </c>
      <c r="F39" s="31" t="s">
        <v>90</v>
      </c>
    </row>
    <row r="40" spans="1:24" ht="57" customHeight="1">
      <c r="C40" s="32" t="s">
        <v>47</v>
      </c>
      <c r="D40" s="10" t="s">
        <v>49</v>
      </c>
      <c r="E40" s="76">
        <f>SUM(J15:J32)</f>
        <v>675521.8</v>
      </c>
      <c r="F40" s="78">
        <f>FPT!F38+J15+J34</f>
        <v>850323</v>
      </c>
    </row>
    <row r="41" spans="1:24" ht="46.15" customHeight="1">
      <c r="C41" s="32" t="s">
        <v>48</v>
      </c>
      <c r="D41" s="10" t="s">
        <v>49</v>
      </c>
      <c r="E41" s="11">
        <f>SUM(K15:N32)</f>
        <v>1133523.7999999998</v>
      </c>
      <c r="F41" s="49">
        <f>FPT!F39+K15</f>
        <v>327489.19999999995</v>
      </c>
    </row>
    <row r="42" spans="1:24" ht="35.1" customHeight="1" thickBot="1">
      <c r="C42" s="33" t="s">
        <v>50</v>
      </c>
      <c r="D42" s="34" t="s">
        <v>37</v>
      </c>
      <c r="E42" s="48">
        <f>SUM(O15:X32)</f>
        <v>33059.5</v>
      </c>
      <c r="F42" s="50">
        <f>FPT!F40</f>
        <v>767108</v>
      </c>
    </row>
  </sheetData>
  <mergeCells count="23"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G11:H11"/>
    <mergeCell ref="J11:X11"/>
    <mergeCell ref="J12:X12"/>
    <mergeCell ref="A12:A14"/>
    <mergeCell ref="B12:B14"/>
    <mergeCell ref="C12:C14"/>
    <mergeCell ref="D12:D14"/>
    <mergeCell ref="E12:E14"/>
    <mergeCell ref="A33:D33"/>
    <mergeCell ref="A34:H34"/>
    <mergeCell ref="F12:F14"/>
    <mergeCell ref="G12:H13"/>
    <mergeCell ref="I12:I13"/>
    <mergeCell ref="D15:D32"/>
  </mergeCells>
  <pageMargins left="0.7" right="0.7" top="0.75" bottom="0.75" header="0.51180555555555496" footer="0.51180555555555496"/>
  <pageSetup paperSize="8" scale="4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FPT</vt:lpstr>
      <vt:lpstr>BT</vt:lpstr>
      <vt:lpstr>BT!Nyomtatási_terület</vt:lpstr>
      <vt:lpstr>FPT!Nyomtatási_terület</vt:lpstr>
    </vt:vector>
  </TitlesOfParts>
  <Company>VASIVÍZ ZRt.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Lenkay</dc:creator>
  <cp:lastModifiedBy>StepicsA</cp:lastModifiedBy>
  <cp:revision>1</cp:revision>
  <cp:lastPrinted>2020-09-04T05:28:00Z</cp:lastPrinted>
  <dcterms:created xsi:type="dcterms:W3CDTF">2016-04-07T07:54:04Z</dcterms:created>
  <dcterms:modified xsi:type="dcterms:W3CDTF">2020-09-04T05:28:21Z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VASIVÍZ ZRt.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