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190" tabRatio="500" activeTab="1"/>
  </bookViews>
  <sheets>
    <sheet name="FPT" sheetId="1" r:id="rId1"/>
    <sheet name="BT" sheetId="2" r:id="rId2"/>
  </sheets>
  <definedNames>
    <definedName name="_xlnm.Print_Area" localSheetId="1">BT!$A$1:$X$40</definedName>
    <definedName name="_xlnm.Print_Area" localSheetId="0">FPT!$A$1:$X$36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9" i="2"/>
  <c r="J31" l="1"/>
  <c r="E16" l="1"/>
  <c r="E17" l="1"/>
  <c r="V30" l="1"/>
  <c r="V31" s="1"/>
  <c r="R30"/>
  <c r="R31" s="1"/>
  <c r="N30"/>
  <c r="N31" s="1"/>
  <c r="E28"/>
  <c r="E27"/>
  <c r="E26"/>
  <c r="E25"/>
  <c r="E24"/>
  <c r="E23"/>
  <c r="E22"/>
  <c r="E21"/>
  <c r="E20"/>
  <c r="E19"/>
  <c r="E18"/>
  <c r="E15"/>
  <c r="X27" i="1"/>
  <c r="X30" i="2" s="1"/>
  <c r="X31" s="1"/>
  <c r="W27" i="1"/>
  <c r="W30" i="2" s="1"/>
  <c r="W31" s="1"/>
  <c r="V27" i="1"/>
  <c r="U27"/>
  <c r="U30" i="2" s="1"/>
  <c r="U31" s="1"/>
  <c r="T27" i="1"/>
  <c r="T30" i="2" s="1"/>
  <c r="T31" s="1"/>
  <c r="S27" i="1"/>
  <c r="S30" i="2" s="1"/>
  <c r="S31" s="1"/>
  <c r="R27" i="1"/>
  <c r="Q27"/>
  <c r="Q30" i="2" s="1"/>
  <c r="Q31" s="1"/>
  <c r="P27" i="1"/>
  <c r="P30" i="2" s="1"/>
  <c r="P31" s="1"/>
  <c r="O27" i="1"/>
  <c r="O30" i="2" s="1"/>
  <c r="N27" i="1"/>
  <c r="M27"/>
  <c r="M30" i="2" s="1"/>
  <c r="M31" s="1"/>
  <c r="L27" i="1"/>
  <c r="L30" i="2" s="1"/>
  <c r="L31" s="1"/>
  <c r="K27" i="1"/>
  <c r="K30" i="2" s="1"/>
  <c r="J27" i="1"/>
  <c r="W26"/>
  <c r="S26"/>
  <c r="O26"/>
  <c r="K26"/>
  <c r="W25"/>
  <c r="V25"/>
  <c r="V26" s="1"/>
  <c r="U25"/>
  <c r="U26" s="1"/>
  <c r="S25"/>
  <c r="R25"/>
  <c r="R26" s="1"/>
  <c r="Q25"/>
  <c r="Q26" s="1"/>
  <c r="O25"/>
  <c r="N25"/>
  <c r="N26" s="1"/>
  <c r="M25"/>
  <c r="M26" s="1"/>
  <c r="K25"/>
  <c r="E24"/>
  <c r="E23"/>
  <c r="E22"/>
  <c r="E21"/>
  <c r="E20"/>
  <c r="E19"/>
  <c r="E18"/>
  <c r="E17"/>
  <c r="E16"/>
  <c r="E15"/>
  <c r="J26" l="1"/>
  <c r="J28" s="1"/>
  <c r="K28" s="1"/>
  <c r="L28" s="1"/>
  <c r="M28" s="1"/>
  <c r="N28" s="1"/>
  <c r="O28" s="1"/>
  <c r="P28" s="1"/>
  <c r="Q28" s="1"/>
  <c r="R28" s="1"/>
  <c r="S28" s="1"/>
  <c r="T28" s="1"/>
  <c r="U28" s="1"/>
  <c r="V28" s="1"/>
  <c r="W28" s="1"/>
  <c r="X28" s="1"/>
  <c r="K31" i="2"/>
  <c r="E39"/>
  <c r="E40"/>
  <c r="O31"/>
  <c r="E35" i="1"/>
  <c r="L25"/>
  <c r="L26" s="1"/>
  <c r="P25"/>
  <c r="P26" s="1"/>
  <c r="T25"/>
  <c r="T26" s="1"/>
  <c r="X25"/>
  <c r="X26" s="1"/>
  <c r="E34"/>
  <c r="E30" i="2"/>
  <c r="E38"/>
  <c r="E31" l="1"/>
  <c r="E25" i="1"/>
  <c r="E36"/>
</calcChain>
</file>

<file path=xl/sharedStrings.xml><?xml version="1.0" encoding="utf-8"?>
<sst xmlns="http://schemas.openxmlformats.org/spreadsheetml/2006/main" count="218" uniqueCount="102">
  <si>
    <t>Gördülő fejlesztési terv a 2019-2033 időszakra</t>
  </si>
  <si>
    <t>FELÚJÍTÁSOK ÉS PÓTLÁSOK ÖSSZEFOGLALÓ TÁBLÁZATA</t>
  </si>
  <si>
    <t>S015 Körmend szennyvízelvezetési és -tisztítási rendszer</t>
  </si>
  <si>
    <r>
      <rPr>
        <sz val="11"/>
        <color rgb="FF000000"/>
        <rFont val="Calibri"/>
        <family val="2"/>
        <charset val="238"/>
      </rPr>
      <t xml:space="preserve">A tervet benyújtó szervezet megnevezése:    VASIVÍZ ZRt.     ellátásért felelős / ellátásért felelősök képviselője / </t>
    </r>
    <r>
      <rPr>
        <u/>
        <sz val="11"/>
        <color rgb="FF000000"/>
        <rFont val="Calibri"/>
        <family val="2"/>
        <charset val="238"/>
      </rPr>
      <t>víziközmű szolgáltató</t>
    </r>
    <r>
      <rPr>
        <sz val="11"/>
        <color rgb="FF000000"/>
        <rFont val="Calibri"/>
        <family val="2"/>
        <charset val="238"/>
      </rPr>
      <t xml:space="preserve"> *</t>
    </r>
  </si>
  <si>
    <t>Víziközmű szolgáltató megnevezése: VASIVÍZ ZRt.</t>
  </si>
  <si>
    <t>Víziközmű-szolgáltatási ágazat megnevezése: Szennyvíz ágazat</t>
  </si>
  <si>
    <t>A Vksztv. 11 § (4) bekezdés szerinti véleményező fél megnevezése: Körmend Város Önkormányzata</t>
  </si>
  <si>
    <t>Víziközmű-rendszer kódja**: 21-13532-1-001-00-14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</si>
  <si>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</si>
  <si>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</si>
  <si>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</si>
  <si>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</si>
  <si>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</si>
  <si>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</si>
  <si>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</si>
  <si>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</si>
  <si>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</si>
  <si>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Fontossági sorrend</t>
  </si>
  <si>
    <t>Beruházás megnevezése</t>
  </si>
  <si>
    <t>Vízjogi létesítési/elvi engedély száma</t>
  </si>
  <si>
    <t>Az érintett ellátásért felelős(ök) megnevezése</t>
  </si>
  <si>
    <t>Tervezett nettó költség (eFt)</t>
  </si>
  <si>
    <t>Forrás megnevezése</t>
  </si>
  <si>
    <t>Megvalósítás időtartama</t>
  </si>
  <si>
    <t>Tervezett időtáv</t>
  </si>
  <si>
    <t>A beruházás ütemezése a tervezési időszak évei szerint</t>
  </si>
  <si>
    <t>Kezdés</t>
  </si>
  <si>
    <t>Befejezés</t>
  </si>
  <si>
    <t>(rövid/közép/hosszú)</t>
  </si>
  <si>
    <t>Gravitációs iszapsűrítő bélelése és gépészeti felújítása</t>
  </si>
  <si>
    <t>-</t>
  </si>
  <si>
    <t>Körmend Város Önkormányzata</t>
  </si>
  <si>
    <t>Pályázati forrás</t>
  </si>
  <si>
    <t>közép</t>
  </si>
  <si>
    <t>Körmend, betoncsatornák rekonstrukciója</t>
  </si>
  <si>
    <t>hosszú</t>
  </si>
  <si>
    <t>Várkerten keresztül vezető Na200 ac, hossza: 622 fm, 6 db iránytörés, tolózáraknával  nyomóvezeték feltárásos cseréje zöldövezetben</t>
  </si>
  <si>
    <t>Tartalék szivattyúk beszerzése (10 db)</t>
  </si>
  <si>
    <t>Pályázat / szennyvíz használati díj</t>
  </si>
  <si>
    <t>Körmend szennyvíztisztító telepi utóülepítő kotróhíd felújítása</t>
  </si>
  <si>
    <t>Körmend II átemelő bélelése</t>
  </si>
  <si>
    <t>Körmend Móricz Zsigmond utca d 300 betoncsatorna átépítése, vasútkeresztezéssel</t>
  </si>
  <si>
    <t>Szennyvíz használati díj</t>
  </si>
  <si>
    <t>Szennyvíztisztító telep építészeti, gépészeti, villamos rekonstrukciója</t>
  </si>
  <si>
    <t>Körmend I-es átemelő nyomóvezeték rekonstrukciója</t>
  </si>
  <si>
    <t>Tartalék keret</t>
  </si>
  <si>
    <t>S015 Szennyvízelvezetési és -tisztítási rendszer összesen</t>
  </si>
  <si>
    <t>S015 Felhasználható szennyvíz használati díj</t>
  </si>
  <si>
    <t>S015 Egyenleg</t>
  </si>
  <si>
    <t>2018. évi záró</t>
  </si>
  <si>
    <t>2019. évtől évi</t>
  </si>
  <si>
    <t>* a megfelelő szövegrészt aláhúzással kell jelölni</t>
  </si>
  <si>
    <t>** A Hivatal által a működési engedélyben megállapított VKR-kód</t>
  </si>
  <si>
    <t>Források megnevezése</t>
  </si>
  <si>
    <t>Források számszerűsített értéke a teljes ütem tekintetében (eFt)</t>
  </si>
  <si>
    <t>I. ütem</t>
  </si>
  <si>
    <t>II. ütem</t>
  </si>
  <si>
    <t>Szennyvíz használati díj, pályázat</t>
  </si>
  <si>
    <t>III. ütem</t>
  </si>
  <si>
    <t>BERUHÁZÁSOK ÖSSZEFOGLALÓ TÁBLÁZATA</t>
  </si>
  <si>
    <r>
      <rPr>
        <sz val="11"/>
        <color rgb="FF000000"/>
        <rFont val="Calibri"/>
        <family val="2"/>
        <charset val="238"/>
      </rPr>
      <t xml:space="preserve">A tervet benyújtó szervezet megnevezése:     Körmend Város Önkormányzata      </t>
    </r>
    <r>
      <rPr>
        <u/>
        <sz val="11"/>
        <color rgb="FF000000"/>
        <rFont val="Calibri"/>
        <family val="2"/>
        <charset val="238"/>
      </rPr>
      <t>ellátásért felelős</t>
    </r>
    <r>
      <rPr>
        <sz val="11"/>
        <color rgb="FF000000"/>
        <rFont val="Calibri"/>
        <family val="2"/>
        <charset val="238"/>
      </rPr>
      <t xml:space="preserve"> / ellátásért felelősök képviselője / víziközmű szolgáltató *</t>
    </r>
  </si>
  <si>
    <t>Víziközmű szolgáltató megnevezése:  VASIVÍZ ZRt.</t>
  </si>
  <si>
    <t>A Vksztv. 11 § (4) bekezdés szerinti véleményező fél megnevezése: VASIVÍZ ZRt.</t>
  </si>
  <si>
    <t>Körmend agglomeráció szennyvízhálózatának bővítése (Egyházashollós, Magyarszecsőd, Molnaszecsőd)</t>
  </si>
  <si>
    <t>Körmend szennyvíztisztító telepi átmeneti iszaptároló létesítése - Iszapstratégia</t>
  </si>
  <si>
    <t>Szennyvíztisztító telepen iszapsűrítő fejlesztése</t>
  </si>
  <si>
    <t>Szennyvíztisztító telepi levegőztető rendszer átalakítása (soronkénti szétválasztása), új fúvók telepítése</t>
  </si>
  <si>
    <t>Homlokrakodó beszerzése</t>
  </si>
  <si>
    <t>Körmend szennyvíztisztító telepen 4 beállásos garázs létesítése</t>
  </si>
  <si>
    <t>Körmend szennyvíztisztító telepi üzemirányító és szociális épület létesítése</t>
  </si>
  <si>
    <t>Körmend szennyvíztisztító telepi út felújítása</t>
  </si>
  <si>
    <t>Körmend Üzemmérnökség területén diszpécserközpont kialakítása</t>
  </si>
  <si>
    <t>Mechanikai előkészítő fejlesztésének II. üteme</t>
  </si>
  <si>
    <t>5 % Tartalék</t>
  </si>
  <si>
    <t>S015 Forrás szükséglet összesen</t>
  </si>
  <si>
    <t>Közműfejlesztési hozzájárulás</t>
  </si>
  <si>
    <t>rövid</t>
  </si>
  <si>
    <t>Körmend iparterület feltáró út szennyvízelvezető hálózat építése</t>
  </si>
  <si>
    <t>Körmend X. sz átemelő bejelzés, térvilágítás, kiemelő állvány és kerítés létesítése</t>
  </si>
  <si>
    <t>Körmend szennyvíztisztító telepi 2 tornyos, 2*1250 m3-es rothasztó torony létesítése - Iszapstratégia</t>
  </si>
  <si>
    <t>Körmend Város Önkormányzata és Egyházashollós, Magyarszecsőd, Molnaszecsőd  községek Önkormányzatai az agglomerációhoz csatlakozó új településekként</t>
  </si>
  <si>
    <t>KEHOP-2.2.2.-15-2016-00108 pályázati forrás</t>
  </si>
  <si>
    <t xml:space="preserve">Pályázati forrás </t>
  </si>
  <si>
    <r>
      <t>Körmend I. sz. átemelő (Sporttelep D.-i része)  Acélszerkezeti rekonstrukció, bélelés, átemelő út javítás, épületfelújítás</t>
    </r>
    <r>
      <rPr>
        <sz val="11"/>
        <color theme="1"/>
        <rFont val="Calibri"/>
        <family val="2"/>
        <charset val="238"/>
      </rPr>
      <t xml:space="preserve"> -(2019- ben csak villamos felújítás szennyvíz használati díjból)</t>
    </r>
  </si>
  <si>
    <t xml:space="preserve">Szennyvíz használati díj/ Pályázati forrás </t>
  </si>
  <si>
    <t>Iszapvíztelenítő berendezés létesítése, épülettel, kiszolgáló létesítményekkel (2019 évben a beruházás előkészítéséhez szükséges vízjogi és építési tervezési és engedélyezési feladatok szennyvíz használati díjból)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</si>
  <si>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</si>
  <si>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</si>
  <si>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</si>
  <si>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</si>
  <si>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</si>
  <si>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</si>
  <si>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</si>
  <si>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</si>
  <si>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</si>
  <si>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</si>
  <si>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</si>
  <si>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</si>
  <si>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</si>
  <si>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</si>
  <si>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</si>
  <si>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Hunyadi Lakópark kialakításához  szennyvízelvezetési rendszer építése (gravitációs hálózat, átemelők és nyomóvezeték)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</si>
</sst>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808080"/>
        <bgColor rgb="FF666699"/>
      </patternFill>
    </fill>
    <fill>
      <patternFill patternType="solid">
        <fgColor rgb="FFDDDDDD"/>
        <bgColor rgb="FFDEEBF7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A6A6A6"/>
      </patternFill>
    </fill>
    <fill>
      <patternFill patternType="solid">
        <fgColor rgb="FFDEEBF7"/>
        <bgColor rgb="FFDDDDDD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0" applyBorder="0" applyProtection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3" fontId="0" fillId="0" borderId="1" xfId="0" applyNumberFormat="1" applyFont="1" applyBorder="1" applyAlignment="1">
      <alignment vertical="center"/>
    </xf>
    <xf numFmtId="3" fontId="0" fillId="4" borderId="1" xfId="0" applyNumberFormat="1" applyFont="1" applyFill="1" applyBorder="1" applyAlignment="1">
      <alignment vertical="center"/>
    </xf>
    <xf numFmtId="3" fontId="0" fillId="2" borderId="1" xfId="0" applyNumberFormat="1" applyFont="1" applyFill="1" applyBorder="1" applyAlignment="1">
      <alignment vertical="center"/>
    </xf>
    <xf numFmtId="3" fontId="0" fillId="5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4" borderId="1" xfId="0" applyNumberFormat="1" applyFill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3" fontId="0" fillId="5" borderId="1" xfId="0" applyNumberForma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6" borderId="1" xfId="0" applyFont="1" applyFill="1" applyBorder="1" applyAlignment="1">
      <alignment horizontal="center" vertical="center"/>
    </xf>
    <xf numFmtId="3" fontId="0" fillId="6" borderId="1" xfId="0" applyNumberFormat="1" applyFont="1" applyFill="1" applyBorder="1" applyAlignment="1">
      <alignment vertical="center"/>
    </xf>
    <xf numFmtId="0" fontId="0" fillId="6" borderId="3" xfId="0" applyFont="1" applyFill="1" applyBorder="1" applyAlignment="1">
      <alignment vertical="center" wrapText="1"/>
    </xf>
    <xf numFmtId="0" fontId="0" fillId="6" borderId="4" xfId="0" applyFont="1" applyFill="1" applyBorder="1" applyAlignment="1">
      <alignment vertical="center"/>
    </xf>
    <xf numFmtId="0" fontId="0" fillId="6" borderId="4" xfId="0" applyFont="1" applyFill="1" applyBorder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3" fontId="0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vertical="center" wrapText="1"/>
    </xf>
    <xf numFmtId="3" fontId="0" fillId="0" borderId="12" xfId="0" applyNumberFormat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3" fontId="0" fillId="6" borderId="1" xfId="0" applyNumberForma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3" fontId="0" fillId="7" borderId="1" xfId="0" applyNumberFormat="1" applyFill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3" fontId="0" fillId="8" borderId="1" xfId="0" applyNumberFormat="1" applyFont="1" applyFill="1" applyBorder="1" applyAlignment="1">
      <alignment vertical="center"/>
    </xf>
    <xf numFmtId="3" fontId="6" fillId="6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3" fontId="6" fillId="4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6" borderId="1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Magyarázó szöveg" xfId="1" builtinId="53" customBuiltin="1"/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6"/>
  <sheetViews>
    <sheetView view="pageBreakPreview" topLeftCell="A19" zoomScale="53" zoomScaleSheetLayoutView="53" zoomScalePageLayoutView="95" workbookViewId="0">
      <selection activeCell="E36" sqref="E36"/>
    </sheetView>
  </sheetViews>
  <sheetFormatPr defaultRowHeight="15"/>
  <cols>
    <col min="1" max="1" width="12" style="1" customWidth="1"/>
    <col min="2" max="2" width="27" style="2" customWidth="1"/>
    <col min="3" max="3" width="13.140625" style="1" customWidth="1"/>
    <col min="4" max="4" width="18.85546875" style="3" customWidth="1"/>
    <col min="5" max="5" width="25.85546875" style="3" customWidth="1"/>
    <col min="6" max="6" width="17.85546875" style="1" customWidth="1"/>
    <col min="7" max="7" width="10.7109375" style="1" customWidth="1"/>
    <col min="8" max="8" width="12.7109375" style="1" customWidth="1"/>
    <col min="9" max="9" width="12.85546875" style="1" customWidth="1"/>
    <col min="10" max="24" width="9.7109375" style="3" customWidth="1"/>
    <col min="25" max="1025" width="9.140625" style="3" customWidth="1"/>
  </cols>
  <sheetData>
    <row r="1" spans="1:24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</row>
    <row r="3" spans="1:24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</row>
    <row r="4" spans="1:24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</row>
    <row r="5" spans="1:24">
      <c r="A5" s="67" t="s">
        <v>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</row>
    <row r="6" spans="1:24">
      <c r="A6" s="67" t="s">
        <v>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</row>
    <row r="7" spans="1:24">
      <c r="A7" s="67" t="s">
        <v>5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</row>
    <row r="8" spans="1:24">
      <c r="A8" s="68" t="s">
        <v>6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</row>
    <row r="9" spans="1:24">
      <c r="A9" s="67" t="s">
        <v>7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</row>
    <row r="11" spans="1:24" s="1" customFormat="1">
      <c r="A11" s="4" t="s">
        <v>8</v>
      </c>
      <c r="B11" s="5" t="s">
        <v>9</v>
      </c>
      <c r="C11" s="4" t="s">
        <v>10</v>
      </c>
      <c r="D11" s="4" t="s">
        <v>11</v>
      </c>
      <c r="E11" s="4" t="s">
        <v>12</v>
      </c>
      <c r="F11" s="4" t="s">
        <v>13</v>
      </c>
      <c r="G11" s="69" t="s">
        <v>14</v>
      </c>
      <c r="H11" s="69"/>
      <c r="I11" s="4" t="s">
        <v>15</v>
      </c>
      <c r="J11" s="69" t="s">
        <v>16</v>
      </c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</row>
    <row r="12" spans="1:24" s="6" customFormat="1" ht="15" customHeight="1">
      <c r="A12" s="70" t="s">
        <v>17</v>
      </c>
      <c r="B12" s="70" t="s">
        <v>18</v>
      </c>
      <c r="C12" s="70" t="s">
        <v>19</v>
      </c>
      <c r="D12" s="70" t="s">
        <v>20</v>
      </c>
      <c r="E12" s="70" t="s">
        <v>21</v>
      </c>
      <c r="F12" s="70" t="s">
        <v>22</v>
      </c>
      <c r="G12" s="70" t="s">
        <v>23</v>
      </c>
      <c r="H12" s="70"/>
      <c r="I12" s="70" t="s">
        <v>24</v>
      </c>
      <c r="J12" s="70" t="s">
        <v>25</v>
      </c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</row>
    <row r="13" spans="1:24" s="6" customFormat="1" ht="27.75" customHeight="1">
      <c r="A13" s="70"/>
      <c r="B13" s="70"/>
      <c r="C13" s="70"/>
      <c r="D13" s="70"/>
      <c r="E13" s="70"/>
      <c r="F13" s="70"/>
      <c r="G13" s="70"/>
      <c r="H13" s="70"/>
      <c r="I13" s="70"/>
      <c r="J13" s="7">
        <v>1</v>
      </c>
      <c r="K13" s="8">
        <v>2</v>
      </c>
      <c r="L13" s="8">
        <v>3</v>
      </c>
      <c r="M13" s="8">
        <v>4</v>
      </c>
      <c r="N13" s="8">
        <v>5</v>
      </c>
      <c r="O13" s="9">
        <v>6</v>
      </c>
      <c r="P13" s="9">
        <v>7</v>
      </c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9">
        <v>15</v>
      </c>
    </row>
    <row r="14" spans="1:24" s="6" customFormat="1" ht="27.75" customHeight="1">
      <c r="A14" s="70"/>
      <c r="B14" s="70"/>
      <c r="C14" s="70"/>
      <c r="D14" s="70"/>
      <c r="E14" s="70"/>
      <c r="F14" s="70"/>
      <c r="G14" s="5" t="s">
        <v>26</v>
      </c>
      <c r="H14" s="5" t="s">
        <v>27</v>
      </c>
      <c r="I14" s="5" t="s">
        <v>28</v>
      </c>
      <c r="J14" s="7">
        <v>2019</v>
      </c>
      <c r="K14" s="8">
        <v>2020</v>
      </c>
      <c r="L14" s="8">
        <v>2021</v>
      </c>
      <c r="M14" s="8">
        <v>2022</v>
      </c>
      <c r="N14" s="8">
        <v>2023</v>
      </c>
      <c r="O14" s="9">
        <v>2024</v>
      </c>
      <c r="P14" s="9">
        <v>2025</v>
      </c>
      <c r="Q14" s="9">
        <v>2026</v>
      </c>
      <c r="R14" s="9">
        <v>2027</v>
      </c>
      <c r="S14" s="9">
        <v>2028</v>
      </c>
      <c r="T14" s="9">
        <v>2029</v>
      </c>
      <c r="U14" s="9">
        <v>2030</v>
      </c>
      <c r="V14" s="9">
        <v>2031</v>
      </c>
      <c r="W14" s="9">
        <v>2032</v>
      </c>
      <c r="X14" s="9">
        <v>2033</v>
      </c>
    </row>
    <row r="15" spans="1:24" s="16" customFormat="1" ht="45" customHeight="1">
      <c r="A15" s="10" t="s">
        <v>86</v>
      </c>
      <c r="B15" s="11" t="s">
        <v>29</v>
      </c>
      <c r="C15" s="4" t="s">
        <v>30</v>
      </c>
      <c r="D15" s="71" t="s">
        <v>31</v>
      </c>
      <c r="E15" s="12">
        <f t="shared" ref="E15:E25" si="0">SUM(J15:X15)</f>
        <v>8000</v>
      </c>
      <c r="F15" s="5" t="s">
        <v>42</v>
      </c>
      <c r="G15" s="4">
        <v>2019</v>
      </c>
      <c r="H15" s="4">
        <v>2019</v>
      </c>
      <c r="I15" s="4" t="s">
        <v>76</v>
      </c>
      <c r="J15" s="13">
        <v>8000</v>
      </c>
      <c r="K15" s="14"/>
      <c r="L15" s="14"/>
      <c r="M15" s="14"/>
      <c r="N15" s="14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24" ht="30">
      <c r="A16" s="10" t="s">
        <v>88</v>
      </c>
      <c r="B16" s="11" t="s">
        <v>34</v>
      </c>
      <c r="C16" s="4" t="s">
        <v>30</v>
      </c>
      <c r="D16" s="71"/>
      <c r="E16" s="17">
        <f t="shared" si="0"/>
        <v>1400000</v>
      </c>
      <c r="F16" s="5" t="s">
        <v>82</v>
      </c>
      <c r="G16" s="4">
        <v>2020</v>
      </c>
      <c r="H16" s="4">
        <v>2033</v>
      </c>
      <c r="I16" s="4" t="s">
        <v>35</v>
      </c>
      <c r="J16" s="18"/>
      <c r="K16" s="19">
        <v>100000</v>
      </c>
      <c r="L16" s="19">
        <v>100000</v>
      </c>
      <c r="M16" s="19">
        <v>100000</v>
      </c>
      <c r="N16" s="19">
        <v>100000</v>
      </c>
      <c r="O16" s="20">
        <v>100000</v>
      </c>
      <c r="P16" s="20">
        <v>100000</v>
      </c>
      <c r="Q16" s="20">
        <v>100000</v>
      </c>
      <c r="R16" s="20">
        <v>100000</v>
      </c>
      <c r="S16" s="20">
        <v>100000</v>
      </c>
      <c r="T16" s="20">
        <v>100000</v>
      </c>
      <c r="U16" s="20">
        <v>100000</v>
      </c>
      <c r="V16" s="20">
        <v>100000</v>
      </c>
      <c r="W16" s="20">
        <v>100000</v>
      </c>
      <c r="X16" s="20">
        <v>100000</v>
      </c>
    </row>
    <row r="17" spans="1:24" ht="85.9" customHeight="1">
      <c r="A17" s="10" t="s">
        <v>89</v>
      </c>
      <c r="B17" s="11" t="s">
        <v>36</v>
      </c>
      <c r="C17" s="4" t="s">
        <v>30</v>
      </c>
      <c r="D17" s="71"/>
      <c r="E17" s="17">
        <f t="shared" si="0"/>
        <v>25000</v>
      </c>
      <c r="F17" s="5" t="s">
        <v>32</v>
      </c>
      <c r="G17" s="4">
        <v>2020</v>
      </c>
      <c r="H17" s="4">
        <v>2020</v>
      </c>
      <c r="I17" s="4" t="s">
        <v>33</v>
      </c>
      <c r="J17" s="18"/>
      <c r="K17" s="19">
        <v>25000</v>
      </c>
      <c r="L17" s="19"/>
      <c r="M17" s="19"/>
      <c r="N17" s="19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ht="60.6" customHeight="1">
      <c r="A18" s="10" t="s">
        <v>90</v>
      </c>
      <c r="B18" s="11" t="s">
        <v>37</v>
      </c>
      <c r="C18" s="4" t="s">
        <v>30</v>
      </c>
      <c r="D18" s="71"/>
      <c r="E18" s="17">
        <f t="shared" si="0"/>
        <v>30000</v>
      </c>
      <c r="F18" s="5" t="s">
        <v>38</v>
      </c>
      <c r="G18" s="4">
        <v>2020</v>
      </c>
      <c r="H18" s="4">
        <v>2032</v>
      </c>
      <c r="I18" s="4" t="s">
        <v>35</v>
      </c>
      <c r="J18" s="18"/>
      <c r="K18" s="19">
        <v>6000</v>
      </c>
      <c r="L18" s="19"/>
      <c r="M18" s="19"/>
      <c r="N18" s="19">
        <v>6000</v>
      </c>
      <c r="O18" s="20"/>
      <c r="P18" s="20"/>
      <c r="Q18" s="20">
        <v>6000</v>
      </c>
      <c r="R18" s="20"/>
      <c r="S18" s="20"/>
      <c r="T18" s="20">
        <v>6000</v>
      </c>
      <c r="U18" s="20"/>
      <c r="V18" s="20"/>
      <c r="W18" s="20">
        <v>6000</v>
      </c>
      <c r="X18" s="20"/>
    </row>
    <row r="19" spans="1:24" ht="115.15" customHeight="1">
      <c r="A19" s="10" t="s">
        <v>87</v>
      </c>
      <c r="B19" s="11" t="s">
        <v>83</v>
      </c>
      <c r="C19" s="4" t="s">
        <v>30</v>
      </c>
      <c r="D19" s="71"/>
      <c r="E19" s="17">
        <f t="shared" si="0"/>
        <v>38000</v>
      </c>
      <c r="F19" s="5" t="s">
        <v>38</v>
      </c>
      <c r="G19" s="4">
        <v>2019</v>
      </c>
      <c r="H19" s="4">
        <v>2020</v>
      </c>
      <c r="I19" s="4" t="s">
        <v>33</v>
      </c>
      <c r="J19" s="18">
        <v>6000</v>
      </c>
      <c r="K19" s="19">
        <v>32000</v>
      </c>
      <c r="L19" s="19"/>
      <c r="M19" s="19"/>
      <c r="N19" s="19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45">
      <c r="A20" s="10" t="s">
        <v>91</v>
      </c>
      <c r="B20" s="11" t="s">
        <v>39</v>
      </c>
      <c r="C20" s="4" t="s">
        <v>30</v>
      </c>
      <c r="D20" s="71"/>
      <c r="E20" s="17">
        <f t="shared" si="0"/>
        <v>30000</v>
      </c>
      <c r="F20" s="5" t="s">
        <v>32</v>
      </c>
      <c r="G20" s="4">
        <v>2020</v>
      </c>
      <c r="H20" s="4">
        <v>2021</v>
      </c>
      <c r="I20" s="4" t="s">
        <v>33</v>
      </c>
      <c r="J20" s="18"/>
      <c r="K20" s="19">
        <v>21000</v>
      </c>
      <c r="L20" s="19">
        <v>9000</v>
      </c>
      <c r="M20" s="19"/>
      <c r="N20" s="19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ht="30">
      <c r="A21" s="10" t="s">
        <v>92</v>
      </c>
      <c r="B21" s="11" t="s">
        <v>40</v>
      </c>
      <c r="C21" s="4" t="s">
        <v>30</v>
      </c>
      <c r="D21" s="71"/>
      <c r="E21" s="17">
        <f t="shared" si="0"/>
        <v>10000</v>
      </c>
      <c r="F21" s="5" t="s">
        <v>32</v>
      </c>
      <c r="G21" s="4">
        <v>2020</v>
      </c>
      <c r="H21" s="4">
        <v>2022</v>
      </c>
      <c r="I21" s="4" t="s">
        <v>33</v>
      </c>
      <c r="J21" s="18"/>
      <c r="K21" s="19">
        <v>4000</v>
      </c>
      <c r="L21" s="19"/>
      <c r="M21" s="19">
        <v>6000</v>
      </c>
      <c r="N21" s="19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ht="58.15" customHeight="1">
      <c r="A22" s="10" t="s">
        <v>93</v>
      </c>
      <c r="B22" s="11" t="s">
        <v>41</v>
      </c>
      <c r="C22" s="4" t="s">
        <v>30</v>
      </c>
      <c r="D22" s="71"/>
      <c r="E22" s="17">
        <f t="shared" si="0"/>
        <v>12500</v>
      </c>
      <c r="F22" s="5" t="s">
        <v>42</v>
      </c>
      <c r="G22" s="4">
        <v>2023</v>
      </c>
      <c r="H22" s="4">
        <v>2024</v>
      </c>
      <c r="I22" s="4" t="s">
        <v>35</v>
      </c>
      <c r="J22" s="18"/>
      <c r="K22" s="19"/>
      <c r="L22" s="19"/>
      <c r="M22" s="19"/>
      <c r="N22" s="19">
        <v>7500</v>
      </c>
      <c r="O22" s="20">
        <v>5000</v>
      </c>
      <c r="P22" s="20"/>
      <c r="Q22" s="20"/>
      <c r="R22" s="20"/>
      <c r="S22" s="20"/>
      <c r="T22" s="20"/>
      <c r="U22" s="20"/>
      <c r="V22" s="20"/>
      <c r="W22" s="20"/>
      <c r="X22" s="20"/>
    </row>
    <row r="23" spans="1:24" ht="48" customHeight="1">
      <c r="A23" s="10" t="s">
        <v>94</v>
      </c>
      <c r="B23" s="11" t="s">
        <v>43</v>
      </c>
      <c r="C23" s="4" t="s">
        <v>30</v>
      </c>
      <c r="D23" s="71"/>
      <c r="E23" s="17">
        <f t="shared" si="0"/>
        <v>85000</v>
      </c>
      <c r="F23" s="5" t="s">
        <v>32</v>
      </c>
      <c r="G23" s="4">
        <v>2025</v>
      </c>
      <c r="H23" s="4">
        <v>2028</v>
      </c>
      <c r="I23" s="4" t="s">
        <v>35</v>
      </c>
      <c r="J23" s="18"/>
      <c r="K23" s="19"/>
      <c r="L23" s="19"/>
      <c r="M23" s="19"/>
      <c r="N23" s="19"/>
      <c r="O23" s="20"/>
      <c r="P23" s="20">
        <v>10000</v>
      </c>
      <c r="Q23" s="20"/>
      <c r="R23" s="20">
        <v>50000</v>
      </c>
      <c r="S23" s="20">
        <v>25000</v>
      </c>
      <c r="T23" s="20"/>
      <c r="U23" s="20"/>
      <c r="V23" s="20"/>
      <c r="W23" s="20"/>
      <c r="X23" s="20"/>
    </row>
    <row r="24" spans="1:24" ht="41.45" customHeight="1">
      <c r="A24" s="10" t="s">
        <v>95</v>
      </c>
      <c r="B24" s="11" t="s">
        <v>44</v>
      </c>
      <c r="C24" s="4" t="s">
        <v>30</v>
      </c>
      <c r="D24" s="71"/>
      <c r="E24" s="17">
        <f t="shared" si="0"/>
        <v>25000</v>
      </c>
      <c r="F24" s="5" t="s">
        <v>32</v>
      </c>
      <c r="G24" s="4">
        <v>2028</v>
      </c>
      <c r="H24" s="4">
        <v>2028</v>
      </c>
      <c r="I24" s="4" t="s">
        <v>35</v>
      </c>
      <c r="J24" s="18"/>
      <c r="K24" s="19"/>
      <c r="L24" s="19"/>
      <c r="M24" s="19"/>
      <c r="N24" s="19"/>
      <c r="O24" s="20"/>
      <c r="P24" s="20"/>
      <c r="Q24" s="20"/>
      <c r="R24" s="20"/>
      <c r="S24" s="20">
        <v>25000</v>
      </c>
      <c r="T24" s="20"/>
      <c r="U24" s="20"/>
      <c r="V24" s="20"/>
      <c r="W24" s="20"/>
      <c r="X24" s="20"/>
    </row>
    <row r="25" spans="1:24" ht="48" customHeight="1">
      <c r="A25" s="21"/>
      <c r="B25" s="22" t="s">
        <v>45</v>
      </c>
      <c r="C25" s="4" t="s">
        <v>30</v>
      </c>
      <c r="D25" s="71"/>
      <c r="E25" s="17">
        <f t="shared" si="0"/>
        <v>142579.90000000002</v>
      </c>
      <c r="F25" s="5" t="s">
        <v>42</v>
      </c>
      <c r="G25" s="4">
        <v>2019</v>
      </c>
      <c r="H25" s="4">
        <v>2033</v>
      </c>
      <c r="I25" s="4" t="s">
        <v>35</v>
      </c>
      <c r="J25" s="65">
        <v>9505</v>
      </c>
      <c r="K25" s="19">
        <f t="shared" ref="K25:X25" si="1">K27*0.15</f>
        <v>9505.35</v>
      </c>
      <c r="L25" s="19">
        <f t="shared" si="1"/>
        <v>9505.35</v>
      </c>
      <c r="M25" s="19">
        <f t="shared" si="1"/>
        <v>9505.35</v>
      </c>
      <c r="N25" s="19">
        <f t="shared" si="1"/>
        <v>9505.35</v>
      </c>
      <c r="O25" s="20">
        <f t="shared" si="1"/>
        <v>9505.35</v>
      </c>
      <c r="P25" s="20">
        <f t="shared" si="1"/>
        <v>9505.35</v>
      </c>
      <c r="Q25" s="20">
        <f t="shared" si="1"/>
        <v>9505.35</v>
      </c>
      <c r="R25" s="20">
        <f t="shared" si="1"/>
        <v>9505.35</v>
      </c>
      <c r="S25" s="20">
        <f t="shared" si="1"/>
        <v>9505.35</v>
      </c>
      <c r="T25" s="20">
        <f t="shared" si="1"/>
        <v>9505.35</v>
      </c>
      <c r="U25" s="20">
        <f t="shared" si="1"/>
        <v>9505.35</v>
      </c>
      <c r="V25" s="20">
        <f t="shared" si="1"/>
        <v>9505.35</v>
      </c>
      <c r="W25" s="20">
        <f t="shared" si="1"/>
        <v>9505.35</v>
      </c>
      <c r="X25" s="20">
        <f t="shared" si="1"/>
        <v>9505.35</v>
      </c>
    </row>
    <row r="26" spans="1:24" s="16" customFormat="1" ht="15" customHeight="1">
      <c r="A26" s="23"/>
      <c r="B26" s="72" t="s">
        <v>46</v>
      </c>
      <c r="C26" s="72"/>
      <c r="D26" s="72"/>
      <c r="E26" s="72"/>
      <c r="F26" s="72"/>
      <c r="G26" s="72"/>
      <c r="H26" s="72"/>
      <c r="I26" s="72"/>
      <c r="J26" s="24">
        <f t="shared" ref="J26:X26" si="2">SUM(J15:J25)</f>
        <v>23505</v>
      </c>
      <c r="K26" s="24">
        <f t="shared" si="2"/>
        <v>197505.35</v>
      </c>
      <c r="L26" s="24">
        <f t="shared" si="2"/>
        <v>118505.35</v>
      </c>
      <c r="M26" s="24">
        <f t="shared" si="2"/>
        <v>115505.35</v>
      </c>
      <c r="N26" s="24">
        <f t="shared" si="2"/>
        <v>123005.35</v>
      </c>
      <c r="O26" s="24">
        <f t="shared" si="2"/>
        <v>114505.35</v>
      </c>
      <c r="P26" s="24">
        <f t="shared" si="2"/>
        <v>119505.35</v>
      </c>
      <c r="Q26" s="24">
        <f t="shared" si="2"/>
        <v>115505.35</v>
      </c>
      <c r="R26" s="24">
        <f t="shared" si="2"/>
        <v>159505.35</v>
      </c>
      <c r="S26" s="24">
        <f t="shared" si="2"/>
        <v>159505.35</v>
      </c>
      <c r="T26" s="24">
        <f t="shared" si="2"/>
        <v>115505.35</v>
      </c>
      <c r="U26" s="24">
        <f t="shared" si="2"/>
        <v>109505.35</v>
      </c>
      <c r="V26" s="24">
        <f t="shared" si="2"/>
        <v>109505.35</v>
      </c>
      <c r="W26" s="24">
        <f t="shared" si="2"/>
        <v>115505.35</v>
      </c>
      <c r="X26" s="24">
        <f t="shared" si="2"/>
        <v>109505.35</v>
      </c>
    </row>
    <row r="27" spans="1:24" s="16" customFormat="1" ht="15" customHeight="1">
      <c r="A27" s="23"/>
      <c r="B27" s="72" t="s">
        <v>47</v>
      </c>
      <c r="C27" s="72"/>
      <c r="D27" s="72"/>
      <c r="E27" s="72"/>
      <c r="F27" s="72"/>
      <c r="G27" s="72"/>
      <c r="H27" s="72"/>
      <c r="I27" s="72"/>
      <c r="J27" s="24">
        <f>G28+I28</f>
        <v>128128</v>
      </c>
      <c r="K27" s="24">
        <f>I28</f>
        <v>63369</v>
      </c>
      <c r="L27" s="24">
        <f>I28</f>
        <v>63369</v>
      </c>
      <c r="M27" s="24">
        <f>I28</f>
        <v>63369</v>
      </c>
      <c r="N27" s="24">
        <f>I28</f>
        <v>63369</v>
      </c>
      <c r="O27" s="24">
        <f>I28</f>
        <v>63369</v>
      </c>
      <c r="P27" s="24">
        <f>I28</f>
        <v>63369</v>
      </c>
      <c r="Q27" s="24">
        <f>I28</f>
        <v>63369</v>
      </c>
      <c r="R27" s="24">
        <f>I28</f>
        <v>63369</v>
      </c>
      <c r="S27" s="24">
        <f>I28</f>
        <v>63369</v>
      </c>
      <c r="T27" s="24">
        <f>I28</f>
        <v>63369</v>
      </c>
      <c r="U27" s="24">
        <f>I28</f>
        <v>63369</v>
      </c>
      <c r="V27" s="24">
        <f>I28</f>
        <v>63369</v>
      </c>
      <c r="W27" s="24">
        <f>I28</f>
        <v>63369</v>
      </c>
      <c r="X27" s="24">
        <f>I28</f>
        <v>63369</v>
      </c>
    </row>
    <row r="28" spans="1:24" s="16" customFormat="1">
      <c r="A28" s="23"/>
      <c r="B28" s="25" t="s">
        <v>48</v>
      </c>
      <c r="C28" s="26"/>
      <c r="D28" s="26"/>
      <c r="E28" s="26"/>
      <c r="F28" s="27" t="s">
        <v>49</v>
      </c>
      <c r="G28" s="28">
        <v>64759</v>
      </c>
      <c r="H28" s="27" t="s">
        <v>50</v>
      </c>
      <c r="I28" s="28">
        <v>63369</v>
      </c>
      <c r="J28" s="54">
        <f>J27-J26-BT!J31</f>
        <v>36655</v>
      </c>
      <c r="K28" s="24">
        <f>J28+K27-FPT!K25-BT!K29-BT!K30</f>
        <v>47350.2</v>
      </c>
      <c r="L28" s="24">
        <f>K28+L27-L25-BT!L29-BT!L30</f>
        <v>58045.399999999994</v>
      </c>
      <c r="M28" s="24">
        <f>L28+M27-M25-BT!M29-BT!M30</f>
        <v>68740.599999999991</v>
      </c>
      <c r="N28" s="24">
        <f>M28+N27-N22-M25-BT!M29-BT!M30</f>
        <v>71935.799999999974</v>
      </c>
      <c r="O28" s="24">
        <f>N28+O27-O22-N25-BT!N29-BT!N30</f>
        <v>117630.99999999999</v>
      </c>
      <c r="P28" s="24">
        <f>O28+P27-O25-BT!O29-BT!O30</f>
        <v>168326.19999999998</v>
      </c>
      <c r="Q28" s="24">
        <f>P28+Q27-P25-BT!P29-BT!P30</f>
        <v>219021.39999999997</v>
      </c>
      <c r="R28" s="24">
        <f>Q28+R27-Q25-BT!Q29-BT!Q30</f>
        <v>269716.59999999998</v>
      </c>
      <c r="S28" s="24">
        <f>R28+S27-R25-BT!R29-BT!R30</f>
        <v>320411.8</v>
      </c>
      <c r="T28" s="24">
        <f>S28+T27-S25-BT!S29-BT!S30</f>
        <v>371107</v>
      </c>
      <c r="U28" s="24">
        <f>T28+U27-T25-BT!T29-BT!T30</f>
        <v>421802.2</v>
      </c>
      <c r="V28" s="24">
        <f>U28+V27-U25-BT!U29-BT!U30</f>
        <v>472497.4</v>
      </c>
      <c r="W28" s="24">
        <f>V28+W27-V25-BT!V29-BT!V30</f>
        <v>523192.60000000003</v>
      </c>
      <c r="X28" s="24">
        <f>W28+X27-W25-BT!W29-BT!W30</f>
        <v>573887.80000000016</v>
      </c>
    </row>
    <row r="29" spans="1:24" s="16" customFormat="1">
      <c r="A29" s="29"/>
      <c r="B29" s="30"/>
      <c r="C29" s="29"/>
      <c r="F29" s="29"/>
      <c r="G29" s="29"/>
      <c r="H29" s="29"/>
      <c r="I29" s="29"/>
    </row>
    <row r="30" spans="1:24">
      <c r="A30" s="31" t="s">
        <v>51</v>
      </c>
    </row>
    <row r="31" spans="1:24">
      <c r="A31" s="31" t="s">
        <v>52</v>
      </c>
    </row>
    <row r="33" spans="3:5" ht="45">
      <c r="C33" s="32"/>
      <c r="D33" s="33" t="s">
        <v>53</v>
      </c>
      <c r="E33" s="34" t="s">
        <v>54</v>
      </c>
    </row>
    <row r="34" spans="3:5" ht="35.1" customHeight="1">
      <c r="C34" s="35" t="s">
        <v>55</v>
      </c>
      <c r="D34" s="11" t="s">
        <v>42</v>
      </c>
      <c r="E34" s="36">
        <f>SUM(J15:J25)</f>
        <v>23505</v>
      </c>
    </row>
    <row r="35" spans="3:5" ht="35.1" customHeight="1">
      <c r="C35" s="35" t="s">
        <v>56</v>
      </c>
      <c r="D35" s="11" t="s">
        <v>57</v>
      </c>
      <c r="E35" s="37">
        <f>SUM(K15:N25)</f>
        <v>554521.39999999991</v>
      </c>
    </row>
    <row r="36" spans="3:5" ht="35.1" customHeight="1">
      <c r="C36" s="38" t="s">
        <v>58</v>
      </c>
      <c r="D36" s="39" t="s">
        <v>57</v>
      </c>
      <c r="E36" s="40">
        <f>SUM(O15:X25)</f>
        <v>1228053.5000000009</v>
      </c>
    </row>
  </sheetData>
  <mergeCells count="23">
    <mergeCell ref="B26:I26"/>
    <mergeCell ref="B27:I27"/>
    <mergeCell ref="F12:F14"/>
    <mergeCell ref="G12:H13"/>
    <mergeCell ref="I12:I13"/>
    <mergeCell ref="J12:X12"/>
    <mergeCell ref="D15:D25"/>
    <mergeCell ref="A12:A14"/>
    <mergeCell ref="B12:B14"/>
    <mergeCell ref="C12:C14"/>
    <mergeCell ref="D12:D14"/>
    <mergeCell ref="E12:E14"/>
    <mergeCell ref="A6:X6"/>
    <mergeCell ref="A7:X7"/>
    <mergeCell ref="A8:X8"/>
    <mergeCell ref="A9:X9"/>
    <mergeCell ref="G11:H11"/>
    <mergeCell ref="J11:X11"/>
    <mergeCell ref="A1:X1"/>
    <mergeCell ref="A2:X2"/>
    <mergeCell ref="A3:X3"/>
    <mergeCell ref="A4:X4"/>
    <mergeCell ref="A5:X5"/>
  </mergeCells>
  <pageMargins left="0.7" right="0.7" top="0.75" bottom="0.75" header="0.51180555555555496" footer="0.51180555555555496"/>
  <pageSetup paperSize="8" scale="65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40"/>
  <sheetViews>
    <sheetView tabSelected="1" view="pageBreakPreview" topLeftCell="A19" zoomScale="63" zoomScaleSheetLayoutView="63" zoomScalePageLayoutView="95" workbookViewId="0">
      <selection activeCell="F20" sqref="F20"/>
    </sheetView>
  </sheetViews>
  <sheetFormatPr defaultRowHeight="15"/>
  <cols>
    <col min="1" max="1" width="12" style="3" customWidth="1"/>
    <col min="2" max="2" width="27.7109375" style="3" customWidth="1"/>
    <col min="3" max="3" width="13.140625" style="3" customWidth="1"/>
    <col min="4" max="4" width="18.5703125" style="3" customWidth="1"/>
    <col min="5" max="5" width="26.140625" style="3" customWidth="1"/>
    <col min="6" max="6" width="17.85546875" style="3" customWidth="1"/>
    <col min="7" max="7" width="10.7109375" style="3" customWidth="1"/>
    <col min="8" max="8" width="12.7109375" style="3" customWidth="1"/>
    <col min="9" max="9" width="12.85546875" style="3" customWidth="1"/>
    <col min="10" max="10" width="9.42578125" style="3" customWidth="1"/>
    <col min="11" max="11" width="9.28515625" style="3" customWidth="1"/>
    <col min="12" max="12" width="9.42578125" style="3" customWidth="1"/>
    <col min="13" max="24" width="8.7109375" style="3" customWidth="1"/>
    <col min="25" max="1025" width="9.140625" style="3" customWidth="1"/>
  </cols>
  <sheetData>
    <row r="1" spans="1:24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6" t="s">
        <v>59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</row>
    <row r="3" spans="1:24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</row>
    <row r="4" spans="1:24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</row>
    <row r="5" spans="1:24">
      <c r="A5" s="67" t="s">
        <v>60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</row>
    <row r="6" spans="1:24">
      <c r="A6" s="67" t="s">
        <v>61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</row>
    <row r="7" spans="1:24">
      <c r="A7" s="67" t="s">
        <v>5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</row>
    <row r="8" spans="1:24">
      <c r="A8" s="68" t="s">
        <v>62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</row>
    <row r="9" spans="1:24">
      <c r="A9" s="67" t="s">
        <v>7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</row>
    <row r="11" spans="1:24" s="1" customFormat="1">
      <c r="A11" s="4" t="s">
        <v>8</v>
      </c>
      <c r="B11" s="4" t="s">
        <v>9</v>
      </c>
      <c r="C11" s="4" t="s">
        <v>10</v>
      </c>
      <c r="D11" s="4" t="s">
        <v>11</v>
      </c>
      <c r="E11" s="4" t="s">
        <v>12</v>
      </c>
      <c r="F11" s="4" t="s">
        <v>13</v>
      </c>
      <c r="G11" s="69" t="s">
        <v>14</v>
      </c>
      <c r="H11" s="69"/>
      <c r="I11" s="4" t="s">
        <v>15</v>
      </c>
      <c r="J11" s="69" t="s">
        <v>16</v>
      </c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</row>
    <row r="12" spans="1:24" s="6" customFormat="1" ht="15" customHeight="1">
      <c r="A12" s="70" t="s">
        <v>17</v>
      </c>
      <c r="B12" s="70" t="s">
        <v>18</v>
      </c>
      <c r="C12" s="70" t="s">
        <v>19</v>
      </c>
      <c r="D12" s="70" t="s">
        <v>20</v>
      </c>
      <c r="E12" s="70" t="s">
        <v>21</v>
      </c>
      <c r="F12" s="70" t="s">
        <v>22</v>
      </c>
      <c r="G12" s="70" t="s">
        <v>23</v>
      </c>
      <c r="H12" s="70"/>
      <c r="I12" s="70" t="s">
        <v>24</v>
      </c>
      <c r="J12" s="70" t="s">
        <v>25</v>
      </c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</row>
    <row r="13" spans="1:24" s="6" customFormat="1">
      <c r="A13" s="70"/>
      <c r="B13" s="70"/>
      <c r="C13" s="70"/>
      <c r="D13" s="70"/>
      <c r="E13" s="70"/>
      <c r="F13" s="70"/>
      <c r="G13" s="70"/>
      <c r="H13" s="70"/>
      <c r="I13" s="70"/>
      <c r="J13" s="7">
        <v>1</v>
      </c>
      <c r="K13" s="8">
        <v>2</v>
      </c>
      <c r="L13" s="8">
        <v>3</v>
      </c>
      <c r="M13" s="8">
        <v>4</v>
      </c>
      <c r="N13" s="8">
        <v>5</v>
      </c>
      <c r="O13" s="9">
        <v>6</v>
      </c>
      <c r="P13" s="9">
        <v>7</v>
      </c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9">
        <v>15</v>
      </c>
    </row>
    <row r="14" spans="1:24" s="6" customFormat="1" ht="30">
      <c r="A14" s="70"/>
      <c r="B14" s="70"/>
      <c r="C14" s="70"/>
      <c r="D14" s="70"/>
      <c r="E14" s="70"/>
      <c r="F14" s="70"/>
      <c r="G14" s="5" t="s">
        <v>26</v>
      </c>
      <c r="H14" s="5" t="s">
        <v>27</v>
      </c>
      <c r="I14" s="5" t="s">
        <v>28</v>
      </c>
      <c r="J14" s="7">
        <v>2019</v>
      </c>
      <c r="K14" s="8">
        <v>2020</v>
      </c>
      <c r="L14" s="8">
        <v>2021</v>
      </c>
      <c r="M14" s="8">
        <v>2022</v>
      </c>
      <c r="N14" s="8">
        <v>2023</v>
      </c>
      <c r="O14" s="9">
        <v>2024</v>
      </c>
      <c r="P14" s="9">
        <v>2025</v>
      </c>
      <c r="Q14" s="9">
        <v>2026</v>
      </c>
      <c r="R14" s="9">
        <v>2027</v>
      </c>
      <c r="S14" s="9">
        <v>2028</v>
      </c>
      <c r="T14" s="9">
        <v>2029</v>
      </c>
      <c r="U14" s="9">
        <v>2030</v>
      </c>
      <c r="V14" s="9">
        <v>2031</v>
      </c>
      <c r="W14" s="9">
        <v>2032</v>
      </c>
      <c r="X14" s="9">
        <v>2033</v>
      </c>
    </row>
    <row r="15" spans="1:24" ht="166.15" customHeight="1">
      <c r="A15" s="41" t="s">
        <v>86</v>
      </c>
      <c r="B15" s="42" t="s">
        <v>63</v>
      </c>
      <c r="C15" s="5" t="s">
        <v>30</v>
      </c>
      <c r="D15" s="55" t="s">
        <v>80</v>
      </c>
      <c r="E15" s="17">
        <f t="shared" ref="E15:E31" si="0">SUM(J15:X15)</f>
        <v>1071029</v>
      </c>
      <c r="F15" s="55" t="s">
        <v>81</v>
      </c>
      <c r="G15" s="4">
        <v>2019</v>
      </c>
      <c r="H15" s="4">
        <v>2019</v>
      </c>
      <c r="I15" s="4" t="s">
        <v>76</v>
      </c>
      <c r="J15" s="13">
        <v>1071029</v>
      </c>
      <c r="K15" s="43"/>
      <c r="L15" s="14"/>
      <c r="M15" s="19"/>
      <c r="N15" s="19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ht="45">
      <c r="A16" s="41" t="s">
        <v>87</v>
      </c>
      <c r="B16" s="52" t="s">
        <v>77</v>
      </c>
      <c r="C16" s="51"/>
      <c r="D16" s="75" t="s">
        <v>31</v>
      </c>
      <c r="E16" s="12">
        <f t="shared" si="0"/>
        <v>12000</v>
      </c>
      <c r="F16" s="51" t="s">
        <v>42</v>
      </c>
      <c r="G16" s="51">
        <v>2019</v>
      </c>
      <c r="H16" s="51">
        <v>2019</v>
      </c>
      <c r="I16" s="51" t="s">
        <v>76</v>
      </c>
      <c r="J16" s="53">
        <v>12000</v>
      </c>
      <c r="K16" s="43"/>
      <c r="L16" s="14"/>
      <c r="M16" s="19"/>
      <c r="N16" s="19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1025" ht="67.900000000000006" customHeight="1">
      <c r="A17" s="41" t="s">
        <v>88</v>
      </c>
      <c r="B17" s="42" t="s">
        <v>78</v>
      </c>
      <c r="C17" s="49"/>
      <c r="D17" s="76"/>
      <c r="E17" s="17">
        <f t="shared" si="0"/>
        <v>4800</v>
      </c>
      <c r="F17" s="49" t="s">
        <v>42</v>
      </c>
      <c r="G17" s="50">
        <v>2019</v>
      </c>
      <c r="H17" s="50">
        <v>2019</v>
      </c>
      <c r="I17" s="50" t="s">
        <v>76</v>
      </c>
      <c r="J17" s="13">
        <v>4800</v>
      </c>
      <c r="K17" s="43"/>
      <c r="L17" s="14"/>
      <c r="M17" s="19"/>
      <c r="N17" s="19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1025" ht="52.15" customHeight="1">
      <c r="A18" s="41" t="s">
        <v>91</v>
      </c>
      <c r="B18" s="44" t="s">
        <v>64</v>
      </c>
      <c r="C18" s="5" t="s">
        <v>30</v>
      </c>
      <c r="D18" s="76"/>
      <c r="E18" s="17">
        <f t="shared" si="0"/>
        <v>107000</v>
      </c>
      <c r="F18" s="5" t="s">
        <v>32</v>
      </c>
      <c r="G18" s="4">
        <v>2020</v>
      </c>
      <c r="H18" s="4">
        <v>2020</v>
      </c>
      <c r="I18" s="4" t="s">
        <v>33</v>
      </c>
      <c r="J18" s="18"/>
      <c r="K18" s="19">
        <v>107000</v>
      </c>
      <c r="L18" s="19"/>
      <c r="M18" s="19"/>
      <c r="N18" s="19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1025" ht="60">
      <c r="A19" s="41" t="s">
        <v>92</v>
      </c>
      <c r="B19" s="44" t="s">
        <v>79</v>
      </c>
      <c r="C19" s="5" t="s">
        <v>30</v>
      </c>
      <c r="D19" s="76"/>
      <c r="E19" s="17">
        <f t="shared" si="0"/>
        <v>500000</v>
      </c>
      <c r="F19" s="5" t="s">
        <v>32</v>
      </c>
      <c r="G19" s="4">
        <v>2020</v>
      </c>
      <c r="H19" s="4">
        <v>2020</v>
      </c>
      <c r="I19" s="4" t="s">
        <v>33</v>
      </c>
      <c r="J19" s="18"/>
      <c r="K19" s="19">
        <v>500000</v>
      </c>
      <c r="L19" s="19"/>
      <c r="M19" s="19"/>
      <c r="N19" s="19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1025" ht="127.9" customHeight="1">
      <c r="A20" s="41" t="s">
        <v>89</v>
      </c>
      <c r="B20" s="44" t="s">
        <v>85</v>
      </c>
      <c r="C20" s="5" t="s">
        <v>30</v>
      </c>
      <c r="D20" s="76"/>
      <c r="E20" s="17">
        <f t="shared" si="0"/>
        <v>105000</v>
      </c>
      <c r="F20" s="55" t="s">
        <v>84</v>
      </c>
      <c r="G20" s="4">
        <v>2019</v>
      </c>
      <c r="H20" s="4">
        <v>2021</v>
      </c>
      <c r="I20" s="4" t="s">
        <v>33</v>
      </c>
      <c r="J20" s="18">
        <v>3000</v>
      </c>
      <c r="K20" s="19">
        <v>72000</v>
      </c>
      <c r="L20" s="19">
        <v>30000</v>
      </c>
      <c r="M20" s="19"/>
      <c r="N20" s="19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1025" ht="32.450000000000003" customHeight="1">
      <c r="A21" s="41" t="s">
        <v>93</v>
      </c>
      <c r="B21" s="44" t="s">
        <v>65</v>
      </c>
      <c r="C21" s="5" t="s">
        <v>30</v>
      </c>
      <c r="D21" s="76"/>
      <c r="E21" s="17">
        <f t="shared" si="0"/>
        <v>72000</v>
      </c>
      <c r="F21" s="5" t="s">
        <v>32</v>
      </c>
      <c r="G21" s="4">
        <v>2020</v>
      </c>
      <c r="H21" s="4">
        <v>2021</v>
      </c>
      <c r="I21" s="4" t="s">
        <v>33</v>
      </c>
      <c r="J21" s="18"/>
      <c r="K21" s="19">
        <v>40000</v>
      </c>
      <c r="L21" s="19">
        <v>32000</v>
      </c>
      <c r="M21" s="19"/>
      <c r="N21" s="19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1025" ht="73.900000000000006" customHeight="1">
      <c r="A22" s="41" t="s">
        <v>94</v>
      </c>
      <c r="B22" s="44" t="s">
        <v>66</v>
      </c>
      <c r="C22" s="5" t="s">
        <v>30</v>
      </c>
      <c r="D22" s="76"/>
      <c r="E22" s="17">
        <f t="shared" si="0"/>
        <v>50000</v>
      </c>
      <c r="F22" s="5" t="s">
        <v>32</v>
      </c>
      <c r="G22" s="4">
        <v>2020</v>
      </c>
      <c r="H22" s="4">
        <v>2020</v>
      </c>
      <c r="I22" s="4" t="s">
        <v>33</v>
      </c>
      <c r="J22" s="18"/>
      <c r="K22" s="19">
        <v>50000</v>
      </c>
      <c r="L22" s="19"/>
      <c r="M22" s="19"/>
      <c r="N22" s="19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1:1025" ht="16.899999999999999" customHeight="1">
      <c r="A23" s="41" t="s">
        <v>95</v>
      </c>
      <c r="B23" s="44" t="s">
        <v>67</v>
      </c>
      <c r="C23" s="5" t="s">
        <v>30</v>
      </c>
      <c r="D23" s="76"/>
      <c r="E23" s="17">
        <f t="shared" si="0"/>
        <v>25000</v>
      </c>
      <c r="F23" s="5" t="s">
        <v>32</v>
      </c>
      <c r="G23" s="4">
        <v>2020</v>
      </c>
      <c r="H23" s="4">
        <v>2020</v>
      </c>
      <c r="I23" s="4" t="s">
        <v>33</v>
      </c>
      <c r="J23" s="18"/>
      <c r="K23" s="19">
        <v>25000</v>
      </c>
      <c r="L23" s="19"/>
      <c r="M23" s="19"/>
      <c r="N23" s="19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1025" ht="43.5" customHeight="1">
      <c r="A24" s="41" t="s">
        <v>96</v>
      </c>
      <c r="B24" s="42" t="s">
        <v>68</v>
      </c>
      <c r="C24" s="5" t="s">
        <v>30</v>
      </c>
      <c r="D24" s="76"/>
      <c r="E24" s="17">
        <f t="shared" si="0"/>
        <v>30000</v>
      </c>
      <c r="F24" s="5" t="s">
        <v>32</v>
      </c>
      <c r="G24" s="4">
        <v>2020</v>
      </c>
      <c r="H24" s="4">
        <v>2020</v>
      </c>
      <c r="I24" s="4" t="s">
        <v>33</v>
      </c>
      <c r="J24" s="18"/>
      <c r="K24" s="19">
        <v>30000</v>
      </c>
      <c r="L24" s="19"/>
      <c r="M24" s="19"/>
      <c r="N24" s="19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1025" ht="52.9" customHeight="1">
      <c r="A25" s="41" t="s">
        <v>97</v>
      </c>
      <c r="B25" s="42" t="s">
        <v>69</v>
      </c>
      <c r="C25" s="5" t="s">
        <v>30</v>
      </c>
      <c r="D25" s="76"/>
      <c r="E25" s="17">
        <f t="shared" si="0"/>
        <v>50000</v>
      </c>
      <c r="F25" s="5" t="s">
        <v>32</v>
      </c>
      <c r="G25" s="4">
        <v>2020</v>
      </c>
      <c r="H25" s="4">
        <v>2020</v>
      </c>
      <c r="I25" s="4" t="s">
        <v>33</v>
      </c>
      <c r="J25" s="18"/>
      <c r="K25" s="19">
        <v>50000</v>
      </c>
      <c r="L25" s="19"/>
      <c r="M25" s="19"/>
      <c r="N25" s="19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1:1025" ht="45.6" customHeight="1">
      <c r="A26" s="41" t="s">
        <v>98</v>
      </c>
      <c r="B26" s="42" t="s">
        <v>70</v>
      </c>
      <c r="C26" s="5" t="s">
        <v>30</v>
      </c>
      <c r="D26" s="76"/>
      <c r="E26" s="17">
        <f t="shared" si="0"/>
        <v>26000</v>
      </c>
      <c r="F26" s="5" t="s">
        <v>32</v>
      </c>
      <c r="G26" s="4">
        <v>2020</v>
      </c>
      <c r="H26" s="4">
        <v>2021</v>
      </c>
      <c r="I26" s="4" t="s">
        <v>33</v>
      </c>
      <c r="J26" s="18"/>
      <c r="K26" s="19">
        <v>1000</v>
      </c>
      <c r="L26" s="19">
        <v>25000</v>
      </c>
      <c r="M26" s="19"/>
      <c r="N26" s="19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1:1025" ht="62.45" customHeight="1">
      <c r="A27" s="41" t="s">
        <v>99</v>
      </c>
      <c r="B27" s="42" t="s">
        <v>71</v>
      </c>
      <c r="C27" s="5" t="s">
        <v>30</v>
      </c>
      <c r="D27" s="76"/>
      <c r="E27" s="17">
        <f t="shared" si="0"/>
        <v>13000</v>
      </c>
      <c r="F27" s="5" t="s">
        <v>32</v>
      </c>
      <c r="G27" s="4">
        <v>2020</v>
      </c>
      <c r="H27" s="4">
        <v>2020</v>
      </c>
      <c r="I27" s="4" t="s">
        <v>33</v>
      </c>
      <c r="J27" s="18"/>
      <c r="K27" s="19">
        <v>13000</v>
      </c>
      <c r="L27" s="19"/>
      <c r="M27" s="19"/>
      <c r="N27" s="19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1:1025" ht="34.15" customHeight="1">
      <c r="A28" s="41" t="s">
        <v>100</v>
      </c>
      <c r="B28" s="11" t="s">
        <v>72</v>
      </c>
      <c r="C28" s="4" t="s">
        <v>30</v>
      </c>
      <c r="D28" s="76"/>
      <c r="E28" s="17">
        <f t="shared" si="0"/>
        <v>4000</v>
      </c>
      <c r="F28" s="5" t="s">
        <v>32</v>
      </c>
      <c r="G28" s="4">
        <v>2020</v>
      </c>
      <c r="H28" s="4">
        <v>2020</v>
      </c>
      <c r="I28" s="4" t="s">
        <v>33</v>
      </c>
      <c r="J28" s="13"/>
      <c r="K28" s="14">
        <v>4000</v>
      </c>
      <c r="L28" s="14"/>
      <c r="M28" s="19"/>
      <c r="N28" s="19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1:1025" s="64" customFormat="1" ht="92.45" customHeight="1">
      <c r="A29" s="56" t="s">
        <v>90</v>
      </c>
      <c r="B29" s="57" t="s">
        <v>101</v>
      </c>
      <c r="C29" s="21"/>
      <c r="D29" s="76"/>
      <c r="E29" s="58">
        <f t="shared" si="0"/>
        <v>165000</v>
      </c>
      <c r="F29" s="59" t="s">
        <v>42</v>
      </c>
      <c r="G29" s="21">
        <v>2019</v>
      </c>
      <c r="H29" s="21">
        <v>2022</v>
      </c>
      <c r="I29" s="21" t="s">
        <v>33</v>
      </c>
      <c r="J29" s="60">
        <v>45000</v>
      </c>
      <c r="K29" s="61">
        <v>40000</v>
      </c>
      <c r="L29" s="61">
        <v>40000</v>
      </c>
      <c r="M29" s="61">
        <v>40000</v>
      </c>
      <c r="N29" s="61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  <c r="IL29" s="63"/>
      <c r="IM29" s="63"/>
      <c r="IN29" s="63"/>
      <c r="IO29" s="63"/>
      <c r="IP29" s="63"/>
      <c r="IQ29" s="63"/>
      <c r="IR29" s="63"/>
      <c r="IS29" s="63"/>
      <c r="IT29" s="63"/>
      <c r="IU29" s="63"/>
      <c r="IV29" s="63"/>
      <c r="IW29" s="63"/>
      <c r="IX29" s="63"/>
      <c r="IY29" s="63"/>
      <c r="IZ29" s="63"/>
      <c r="JA29" s="63"/>
      <c r="JB29" s="63"/>
      <c r="JC29" s="63"/>
      <c r="JD29" s="63"/>
      <c r="JE29" s="63"/>
      <c r="JF29" s="63"/>
      <c r="JG29" s="63"/>
      <c r="JH29" s="63"/>
      <c r="JI29" s="63"/>
      <c r="JJ29" s="63"/>
      <c r="JK29" s="63"/>
      <c r="JL29" s="63"/>
      <c r="JM29" s="63"/>
      <c r="JN29" s="63"/>
      <c r="JO29" s="63"/>
      <c r="JP29" s="63"/>
      <c r="JQ29" s="63"/>
      <c r="JR29" s="63"/>
      <c r="JS29" s="63"/>
      <c r="JT29" s="63"/>
      <c r="JU29" s="63"/>
      <c r="JV29" s="63"/>
      <c r="JW29" s="63"/>
      <c r="JX29" s="63"/>
      <c r="JY29" s="63"/>
      <c r="JZ29" s="63"/>
      <c r="KA29" s="63"/>
      <c r="KB29" s="63"/>
      <c r="KC29" s="63"/>
      <c r="KD29" s="63"/>
      <c r="KE29" s="63"/>
      <c r="KF29" s="63"/>
      <c r="KG29" s="63"/>
      <c r="KH29" s="63"/>
      <c r="KI29" s="63"/>
      <c r="KJ29" s="63"/>
      <c r="KK29" s="63"/>
      <c r="KL29" s="63"/>
      <c r="KM29" s="63"/>
      <c r="KN29" s="63"/>
      <c r="KO29" s="63"/>
      <c r="KP29" s="63"/>
      <c r="KQ29" s="63"/>
      <c r="KR29" s="63"/>
      <c r="KS29" s="63"/>
      <c r="KT29" s="63"/>
      <c r="KU29" s="63"/>
      <c r="KV29" s="63"/>
      <c r="KW29" s="63"/>
      <c r="KX29" s="63"/>
      <c r="KY29" s="63"/>
      <c r="KZ29" s="63"/>
      <c r="LA29" s="63"/>
      <c r="LB29" s="63"/>
      <c r="LC29" s="63"/>
      <c r="LD29" s="63"/>
      <c r="LE29" s="63"/>
      <c r="LF29" s="63"/>
      <c r="LG29" s="63"/>
      <c r="LH29" s="63"/>
      <c r="LI29" s="63"/>
      <c r="LJ29" s="63"/>
      <c r="LK29" s="63"/>
      <c r="LL29" s="63"/>
      <c r="LM29" s="63"/>
      <c r="LN29" s="63"/>
      <c r="LO29" s="63"/>
      <c r="LP29" s="63"/>
      <c r="LQ29" s="63"/>
      <c r="LR29" s="63"/>
      <c r="LS29" s="63"/>
      <c r="LT29" s="63"/>
      <c r="LU29" s="63"/>
      <c r="LV29" s="63"/>
      <c r="LW29" s="63"/>
      <c r="LX29" s="63"/>
      <c r="LY29" s="63"/>
      <c r="LZ29" s="63"/>
      <c r="MA29" s="63"/>
      <c r="MB29" s="63"/>
      <c r="MC29" s="63"/>
      <c r="MD29" s="63"/>
      <c r="ME29" s="63"/>
      <c r="MF29" s="63"/>
      <c r="MG29" s="63"/>
      <c r="MH29" s="63"/>
      <c r="MI29" s="63"/>
      <c r="MJ29" s="63"/>
      <c r="MK29" s="63"/>
      <c r="ML29" s="63"/>
      <c r="MM29" s="63"/>
      <c r="MN29" s="63"/>
      <c r="MO29" s="63"/>
      <c r="MP29" s="63"/>
      <c r="MQ29" s="63"/>
      <c r="MR29" s="63"/>
      <c r="MS29" s="63"/>
      <c r="MT29" s="63"/>
      <c r="MU29" s="63"/>
      <c r="MV29" s="63"/>
      <c r="MW29" s="63"/>
      <c r="MX29" s="63"/>
      <c r="MY29" s="63"/>
      <c r="MZ29" s="63"/>
      <c r="NA29" s="63"/>
      <c r="NB29" s="63"/>
      <c r="NC29" s="63"/>
      <c r="ND29" s="63"/>
      <c r="NE29" s="63"/>
      <c r="NF29" s="63"/>
      <c r="NG29" s="63"/>
      <c r="NH29" s="63"/>
      <c r="NI29" s="63"/>
      <c r="NJ29" s="63"/>
      <c r="NK29" s="63"/>
      <c r="NL29" s="63"/>
      <c r="NM29" s="63"/>
      <c r="NN29" s="63"/>
      <c r="NO29" s="63"/>
      <c r="NP29" s="63"/>
      <c r="NQ29" s="63"/>
      <c r="NR29" s="63"/>
      <c r="NS29" s="63"/>
      <c r="NT29" s="63"/>
      <c r="NU29" s="63"/>
      <c r="NV29" s="63"/>
      <c r="NW29" s="63"/>
      <c r="NX29" s="63"/>
      <c r="NY29" s="63"/>
      <c r="NZ29" s="63"/>
      <c r="OA29" s="63"/>
      <c r="OB29" s="63"/>
      <c r="OC29" s="63"/>
      <c r="OD29" s="63"/>
      <c r="OE29" s="63"/>
      <c r="OF29" s="63"/>
      <c r="OG29" s="63"/>
      <c r="OH29" s="63"/>
      <c r="OI29" s="63"/>
      <c r="OJ29" s="63"/>
      <c r="OK29" s="63"/>
      <c r="OL29" s="63"/>
      <c r="OM29" s="63"/>
      <c r="ON29" s="63"/>
      <c r="OO29" s="63"/>
      <c r="OP29" s="63"/>
      <c r="OQ29" s="63"/>
      <c r="OR29" s="63"/>
      <c r="OS29" s="63"/>
      <c r="OT29" s="63"/>
      <c r="OU29" s="63"/>
      <c r="OV29" s="63"/>
      <c r="OW29" s="63"/>
      <c r="OX29" s="63"/>
      <c r="OY29" s="63"/>
      <c r="OZ29" s="63"/>
      <c r="PA29" s="63"/>
      <c r="PB29" s="63"/>
      <c r="PC29" s="63"/>
      <c r="PD29" s="63"/>
      <c r="PE29" s="63"/>
      <c r="PF29" s="63"/>
      <c r="PG29" s="63"/>
      <c r="PH29" s="63"/>
      <c r="PI29" s="63"/>
      <c r="PJ29" s="63"/>
      <c r="PK29" s="63"/>
      <c r="PL29" s="63"/>
      <c r="PM29" s="63"/>
      <c r="PN29" s="63"/>
      <c r="PO29" s="63"/>
      <c r="PP29" s="63"/>
      <c r="PQ29" s="63"/>
      <c r="PR29" s="63"/>
      <c r="PS29" s="63"/>
      <c r="PT29" s="63"/>
      <c r="PU29" s="63"/>
      <c r="PV29" s="63"/>
      <c r="PW29" s="63"/>
      <c r="PX29" s="63"/>
      <c r="PY29" s="63"/>
      <c r="PZ29" s="63"/>
      <c r="QA29" s="63"/>
      <c r="QB29" s="63"/>
      <c r="QC29" s="63"/>
      <c r="QD29" s="63"/>
      <c r="QE29" s="63"/>
      <c r="QF29" s="63"/>
      <c r="QG29" s="63"/>
      <c r="QH29" s="63"/>
      <c r="QI29" s="63"/>
      <c r="QJ29" s="63"/>
      <c r="QK29" s="63"/>
      <c r="QL29" s="63"/>
      <c r="QM29" s="63"/>
      <c r="QN29" s="63"/>
      <c r="QO29" s="63"/>
      <c r="QP29" s="63"/>
      <c r="QQ29" s="63"/>
      <c r="QR29" s="63"/>
      <c r="QS29" s="63"/>
      <c r="QT29" s="63"/>
      <c r="QU29" s="63"/>
      <c r="QV29" s="63"/>
      <c r="QW29" s="63"/>
      <c r="QX29" s="63"/>
      <c r="QY29" s="63"/>
      <c r="QZ29" s="63"/>
      <c r="RA29" s="63"/>
      <c r="RB29" s="63"/>
      <c r="RC29" s="63"/>
      <c r="RD29" s="63"/>
      <c r="RE29" s="63"/>
      <c r="RF29" s="63"/>
      <c r="RG29" s="63"/>
      <c r="RH29" s="63"/>
      <c r="RI29" s="63"/>
      <c r="RJ29" s="63"/>
      <c r="RK29" s="63"/>
      <c r="RL29" s="63"/>
      <c r="RM29" s="63"/>
      <c r="RN29" s="63"/>
      <c r="RO29" s="63"/>
      <c r="RP29" s="63"/>
      <c r="RQ29" s="63"/>
      <c r="RR29" s="63"/>
      <c r="RS29" s="63"/>
      <c r="RT29" s="63"/>
      <c r="RU29" s="63"/>
      <c r="RV29" s="63"/>
      <c r="RW29" s="63"/>
      <c r="RX29" s="63"/>
      <c r="RY29" s="63"/>
      <c r="RZ29" s="63"/>
      <c r="SA29" s="63"/>
      <c r="SB29" s="63"/>
      <c r="SC29" s="63"/>
      <c r="SD29" s="63"/>
      <c r="SE29" s="63"/>
      <c r="SF29" s="63"/>
      <c r="SG29" s="63"/>
      <c r="SH29" s="63"/>
      <c r="SI29" s="63"/>
      <c r="SJ29" s="63"/>
      <c r="SK29" s="63"/>
      <c r="SL29" s="63"/>
      <c r="SM29" s="63"/>
      <c r="SN29" s="63"/>
      <c r="SO29" s="63"/>
      <c r="SP29" s="63"/>
      <c r="SQ29" s="63"/>
      <c r="SR29" s="63"/>
      <c r="SS29" s="63"/>
      <c r="ST29" s="63"/>
      <c r="SU29" s="63"/>
      <c r="SV29" s="63"/>
      <c r="SW29" s="63"/>
      <c r="SX29" s="63"/>
      <c r="SY29" s="63"/>
      <c r="SZ29" s="63"/>
      <c r="TA29" s="63"/>
      <c r="TB29" s="63"/>
      <c r="TC29" s="63"/>
      <c r="TD29" s="63"/>
      <c r="TE29" s="63"/>
      <c r="TF29" s="63"/>
      <c r="TG29" s="63"/>
      <c r="TH29" s="63"/>
      <c r="TI29" s="63"/>
      <c r="TJ29" s="63"/>
      <c r="TK29" s="63"/>
      <c r="TL29" s="63"/>
      <c r="TM29" s="63"/>
      <c r="TN29" s="63"/>
      <c r="TO29" s="63"/>
      <c r="TP29" s="63"/>
      <c r="TQ29" s="63"/>
      <c r="TR29" s="63"/>
      <c r="TS29" s="63"/>
      <c r="TT29" s="63"/>
      <c r="TU29" s="63"/>
      <c r="TV29" s="63"/>
      <c r="TW29" s="63"/>
      <c r="TX29" s="63"/>
      <c r="TY29" s="63"/>
      <c r="TZ29" s="63"/>
      <c r="UA29" s="63"/>
      <c r="UB29" s="63"/>
      <c r="UC29" s="63"/>
      <c r="UD29" s="63"/>
      <c r="UE29" s="63"/>
      <c r="UF29" s="63"/>
      <c r="UG29" s="63"/>
      <c r="UH29" s="63"/>
      <c r="UI29" s="63"/>
      <c r="UJ29" s="63"/>
      <c r="UK29" s="63"/>
      <c r="UL29" s="63"/>
      <c r="UM29" s="63"/>
      <c r="UN29" s="63"/>
      <c r="UO29" s="63"/>
      <c r="UP29" s="63"/>
      <c r="UQ29" s="63"/>
      <c r="UR29" s="63"/>
      <c r="US29" s="63"/>
      <c r="UT29" s="63"/>
      <c r="UU29" s="63"/>
      <c r="UV29" s="63"/>
      <c r="UW29" s="63"/>
      <c r="UX29" s="63"/>
      <c r="UY29" s="63"/>
      <c r="UZ29" s="63"/>
      <c r="VA29" s="63"/>
      <c r="VB29" s="63"/>
      <c r="VC29" s="63"/>
      <c r="VD29" s="63"/>
      <c r="VE29" s="63"/>
      <c r="VF29" s="63"/>
      <c r="VG29" s="63"/>
      <c r="VH29" s="63"/>
      <c r="VI29" s="63"/>
      <c r="VJ29" s="63"/>
      <c r="VK29" s="63"/>
      <c r="VL29" s="63"/>
      <c r="VM29" s="63"/>
      <c r="VN29" s="63"/>
      <c r="VO29" s="63"/>
      <c r="VP29" s="63"/>
      <c r="VQ29" s="63"/>
      <c r="VR29" s="63"/>
      <c r="VS29" s="63"/>
      <c r="VT29" s="63"/>
      <c r="VU29" s="63"/>
      <c r="VV29" s="63"/>
      <c r="VW29" s="63"/>
      <c r="VX29" s="63"/>
      <c r="VY29" s="63"/>
      <c r="VZ29" s="63"/>
      <c r="WA29" s="63"/>
      <c r="WB29" s="63"/>
      <c r="WC29" s="63"/>
      <c r="WD29" s="63"/>
      <c r="WE29" s="63"/>
      <c r="WF29" s="63"/>
      <c r="WG29" s="63"/>
      <c r="WH29" s="63"/>
      <c r="WI29" s="63"/>
      <c r="WJ29" s="63"/>
      <c r="WK29" s="63"/>
      <c r="WL29" s="63"/>
      <c r="WM29" s="63"/>
      <c r="WN29" s="63"/>
      <c r="WO29" s="63"/>
      <c r="WP29" s="63"/>
      <c r="WQ29" s="63"/>
      <c r="WR29" s="63"/>
      <c r="WS29" s="63"/>
      <c r="WT29" s="63"/>
      <c r="WU29" s="63"/>
      <c r="WV29" s="63"/>
      <c r="WW29" s="63"/>
      <c r="WX29" s="63"/>
      <c r="WY29" s="63"/>
      <c r="WZ29" s="63"/>
      <c r="XA29" s="63"/>
      <c r="XB29" s="63"/>
      <c r="XC29" s="63"/>
      <c r="XD29" s="63"/>
      <c r="XE29" s="63"/>
      <c r="XF29" s="63"/>
      <c r="XG29" s="63"/>
      <c r="XH29" s="63"/>
      <c r="XI29" s="63"/>
      <c r="XJ29" s="63"/>
      <c r="XK29" s="63"/>
      <c r="XL29" s="63"/>
      <c r="XM29" s="63"/>
      <c r="XN29" s="63"/>
      <c r="XO29" s="63"/>
      <c r="XP29" s="63"/>
      <c r="XQ29" s="63"/>
      <c r="XR29" s="63"/>
      <c r="XS29" s="63"/>
      <c r="XT29" s="63"/>
      <c r="XU29" s="63"/>
      <c r="XV29" s="63"/>
      <c r="XW29" s="63"/>
      <c r="XX29" s="63"/>
      <c r="XY29" s="63"/>
      <c r="XZ29" s="63"/>
      <c r="YA29" s="63"/>
      <c r="YB29" s="63"/>
      <c r="YC29" s="63"/>
      <c r="YD29" s="63"/>
      <c r="YE29" s="63"/>
      <c r="YF29" s="63"/>
      <c r="YG29" s="63"/>
      <c r="YH29" s="63"/>
      <c r="YI29" s="63"/>
      <c r="YJ29" s="63"/>
      <c r="YK29" s="63"/>
      <c r="YL29" s="63"/>
      <c r="YM29" s="63"/>
      <c r="YN29" s="63"/>
      <c r="YO29" s="63"/>
      <c r="YP29" s="63"/>
      <c r="YQ29" s="63"/>
      <c r="YR29" s="63"/>
      <c r="YS29" s="63"/>
      <c r="YT29" s="63"/>
      <c r="YU29" s="63"/>
      <c r="YV29" s="63"/>
      <c r="YW29" s="63"/>
      <c r="YX29" s="63"/>
      <c r="YY29" s="63"/>
      <c r="YZ29" s="63"/>
      <c r="ZA29" s="63"/>
      <c r="ZB29" s="63"/>
      <c r="ZC29" s="63"/>
      <c r="ZD29" s="63"/>
      <c r="ZE29" s="63"/>
      <c r="ZF29" s="63"/>
      <c r="ZG29" s="63"/>
      <c r="ZH29" s="63"/>
      <c r="ZI29" s="63"/>
      <c r="ZJ29" s="63"/>
      <c r="ZK29" s="63"/>
      <c r="ZL29" s="63"/>
      <c r="ZM29" s="63"/>
      <c r="ZN29" s="63"/>
      <c r="ZO29" s="63"/>
      <c r="ZP29" s="63"/>
      <c r="ZQ29" s="63"/>
      <c r="ZR29" s="63"/>
      <c r="ZS29" s="63"/>
      <c r="ZT29" s="63"/>
      <c r="ZU29" s="63"/>
      <c r="ZV29" s="63"/>
      <c r="ZW29" s="63"/>
      <c r="ZX29" s="63"/>
      <c r="ZY29" s="63"/>
      <c r="ZZ29" s="63"/>
      <c r="AAA29" s="63"/>
      <c r="AAB29" s="63"/>
      <c r="AAC29" s="63"/>
      <c r="AAD29" s="63"/>
      <c r="AAE29" s="63"/>
      <c r="AAF29" s="63"/>
      <c r="AAG29" s="63"/>
      <c r="AAH29" s="63"/>
      <c r="AAI29" s="63"/>
      <c r="AAJ29" s="63"/>
      <c r="AAK29" s="63"/>
      <c r="AAL29" s="63"/>
      <c r="AAM29" s="63"/>
      <c r="AAN29" s="63"/>
      <c r="AAO29" s="63"/>
      <c r="AAP29" s="63"/>
      <c r="AAQ29" s="63"/>
      <c r="AAR29" s="63"/>
      <c r="AAS29" s="63"/>
      <c r="AAT29" s="63"/>
      <c r="AAU29" s="63"/>
      <c r="AAV29" s="63"/>
      <c r="AAW29" s="63"/>
      <c r="AAX29" s="63"/>
      <c r="AAY29" s="63"/>
      <c r="AAZ29" s="63"/>
      <c r="ABA29" s="63"/>
      <c r="ABB29" s="63"/>
      <c r="ABC29" s="63"/>
      <c r="ABD29" s="63"/>
      <c r="ABE29" s="63"/>
      <c r="ABF29" s="63"/>
      <c r="ABG29" s="63"/>
      <c r="ABH29" s="63"/>
      <c r="ABI29" s="63"/>
      <c r="ABJ29" s="63"/>
      <c r="ABK29" s="63"/>
      <c r="ABL29" s="63"/>
      <c r="ABM29" s="63"/>
      <c r="ABN29" s="63"/>
      <c r="ABO29" s="63"/>
      <c r="ABP29" s="63"/>
      <c r="ABQ29" s="63"/>
      <c r="ABR29" s="63"/>
      <c r="ABS29" s="63"/>
      <c r="ABT29" s="63"/>
      <c r="ABU29" s="63"/>
      <c r="ABV29" s="63"/>
      <c r="ABW29" s="63"/>
      <c r="ABX29" s="63"/>
      <c r="ABY29" s="63"/>
      <c r="ABZ29" s="63"/>
      <c r="ACA29" s="63"/>
      <c r="ACB29" s="63"/>
      <c r="ACC29" s="63"/>
      <c r="ACD29" s="63"/>
      <c r="ACE29" s="63"/>
      <c r="ACF29" s="63"/>
      <c r="ACG29" s="63"/>
      <c r="ACH29" s="63"/>
      <c r="ACI29" s="63"/>
      <c r="ACJ29" s="63"/>
      <c r="ACK29" s="63"/>
      <c r="ACL29" s="63"/>
      <c r="ACM29" s="63"/>
      <c r="ACN29" s="63"/>
      <c r="ACO29" s="63"/>
      <c r="ACP29" s="63"/>
      <c r="ACQ29" s="63"/>
      <c r="ACR29" s="63"/>
      <c r="ACS29" s="63"/>
      <c r="ACT29" s="63"/>
      <c r="ACU29" s="63"/>
      <c r="ACV29" s="63"/>
      <c r="ACW29" s="63"/>
      <c r="ACX29" s="63"/>
      <c r="ACY29" s="63"/>
      <c r="ACZ29" s="63"/>
      <c r="ADA29" s="63"/>
      <c r="ADB29" s="63"/>
      <c r="ADC29" s="63"/>
      <c r="ADD29" s="63"/>
      <c r="ADE29" s="63"/>
      <c r="ADF29" s="63"/>
      <c r="ADG29" s="63"/>
      <c r="ADH29" s="63"/>
      <c r="ADI29" s="63"/>
      <c r="ADJ29" s="63"/>
      <c r="ADK29" s="63"/>
      <c r="ADL29" s="63"/>
      <c r="ADM29" s="63"/>
      <c r="ADN29" s="63"/>
      <c r="ADO29" s="63"/>
      <c r="ADP29" s="63"/>
      <c r="ADQ29" s="63"/>
      <c r="ADR29" s="63"/>
      <c r="ADS29" s="63"/>
      <c r="ADT29" s="63"/>
      <c r="ADU29" s="63"/>
      <c r="ADV29" s="63"/>
      <c r="ADW29" s="63"/>
      <c r="ADX29" s="63"/>
      <c r="ADY29" s="63"/>
      <c r="ADZ29" s="63"/>
      <c r="AEA29" s="63"/>
      <c r="AEB29" s="63"/>
      <c r="AEC29" s="63"/>
      <c r="AED29" s="63"/>
      <c r="AEE29" s="63"/>
      <c r="AEF29" s="63"/>
      <c r="AEG29" s="63"/>
      <c r="AEH29" s="63"/>
      <c r="AEI29" s="63"/>
      <c r="AEJ29" s="63"/>
      <c r="AEK29" s="63"/>
      <c r="AEL29" s="63"/>
      <c r="AEM29" s="63"/>
      <c r="AEN29" s="63"/>
      <c r="AEO29" s="63"/>
      <c r="AEP29" s="63"/>
      <c r="AEQ29" s="63"/>
      <c r="AER29" s="63"/>
      <c r="AES29" s="63"/>
      <c r="AET29" s="63"/>
      <c r="AEU29" s="63"/>
      <c r="AEV29" s="63"/>
      <c r="AEW29" s="63"/>
      <c r="AEX29" s="63"/>
      <c r="AEY29" s="63"/>
      <c r="AEZ29" s="63"/>
      <c r="AFA29" s="63"/>
      <c r="AFB29" s="63"/>
      <c r="AFC29" s="63"/>
      <c r="AFD29" s="63"/>
      <c r="AFE29" s="63"/>
      <c r="AFF29" s="63"/>
      <c r="AFG29" s="63"/>
      <c r="AFH29" s="63"/>
      <c r="AFI29" s="63"/>
      <c r="AFJ29" s="63"/>
      <c r="AFK29" s="63"/>
      <c r="AFL29" s="63"/>
      <c r="AFM29" s="63"/>
      <c r="AFN29" s="63"/>
      <c r="AFO29" s="63"/>
      <c r="AFP29" s="63"/>
      <c r="AFQ29" s="63"/>
      <c r="AFR29" s="63"/>
      <c r="AFS29" s="63"/>
      <c r="AFT29" s="63"/>
      <c r="AFU29" s="63"/>
      <c r="AFV29" s="63"/>
      <c r="AFW29" s="63"/>
      <c r="AFX29" s="63"/>
      <c r="AFY29" s="63"/>
      <c r="AFZ29" s="63"/>
      <c r="AGA29" s="63"/>
      <c r="AGB29" s="63"/>
      <c r="AGC29" s="63"/>
      <c r="AGD29" s="63"/>
      <c r="AGE29" s="63"/>
      <c r="AGF29" s="63"/>
      <c r="AGG29" s="63"/>
      <c r="AGH29" s="63"/>
      <c r="AGI29" s="63"/>
      <c r="AGJ29" s="63"/>
      <c r="AGK29" s="63"/>
      <c r="AGL29" s="63"/>
      <c r="AGM29" s="63"/>
      <c r="AGN29" s="63"/>
      <c r="AGO29" s="63"/>
      <c r="AGP29" s="63"/>
      <c r="AGQ29" s="63"/>
      <c r="AGR29" s="63"/>
      <c r="AGS29" s="63"/>
      <c r="AGT29" s="63"/>
      <c r="AGU29" s="63"/>
      <c r="AGV29" s="63"/>
      <c r="AGW29" s="63"/>
      <c r="AGX29" s="63"/>
      <c r="AGY29" s="63"/>
      <c r="AGZ29" s="63"/>
      <c r="AHA29" s="63"/>
      <c r="AHB29" s="63"/>
      <c r="AHC29" s="63"/>
      <c r="AHD29" s="63"/>
      <c r="AHE29" s="63"/>
      <c r="AHF29" s="63"/>
      <c r="AHG29" s="63"/>
      <c r="AHH29" s="63"/>
      <c r="AHI29" s="63"/>
      <c r="AHJ29" s="63"/>
      <c r="AHK29" s="63"/>
      <c r="AHL29" s="63"/>
      <c r="AHM29" s="63"/>
      <c r="AHN29" s="63"/>
      <c r="AHO29" s="63"/>
      <c r="AHP29" s="63"/>
      <c r="AHQ29" s="63"/>
      <c r="AHR29" s="63"/>
      <c r="AHS29" s="63"/>
      <c r="AHT29" s="63"/>
      <c r="AHU29" s="63"/>
      <c r="AHV29" s="63"/>
      <c r="AHW29" s="63"/>
      <c r="AHX29" s="63"/>
      <c r="AHY29" s="63"/>
      <c r="AHZ29" s="63"/>
      <c r="AIA29" s="63"/>
      <c r="AIB29" s="63"/>
      <c r="AIC29" s="63"/>
      <c r="AID29" s="63"/>
      <c r="AIE29" s="63"/>
      <c r="AIF29" s="63"/>
      <c r="AIG29" s="63"/>
      <c r="AIH29" s="63"/>
      <c r="AII29" s="63"/>
      <c r="AIJ29" s="63"/>
      <c r="AIK29" s="63"/>
      <c r="AIL29" s="63"/>
      <c r="AIM29" s="63"/>
      <c r="AIN29" s="63"/>
      <c r="AIO29" s="63"/>
      <c r="AIP29" s="63"/>
      <c r="AIQ29" s="63"/>
      <c r="AIR29" s="63"/>
      <c r="AIS29" s="63"/>
      <c r="AIT29" s="63"/>
      <c r="AIU29" s="63"/>
      <c r="AIV29" s="63"/>
      <c r="AIW29" s="63"/>
      <c r="AIX29" s="63"/>
      <c r="AIY29" s="63"/>
      <c r="AIZ29" s="63"/>
      <c r="AJA29" s="63"/>
      <c r="AJB29" s="63"/>
      <c r="AJC29" s="63"/>
      <c r="AJD29" s="63"/>
      <c r="AJE29" s="63"/>
      <c r="AJF29" s="63"/>
      <c r="AJG29" s="63"/>
      <c r="AJH29" s="63"/>
      <c r="AJI29" s="63"/>
      <c r="AJJ29" s="63"/>
      <c r="AJK29" s="63"/>
      <c r="AJL29" s="63"/>
      <c r="AJM29" s="63"/>
      <c r="AJN29" s="63"/>
      <c r="AJO29" s="63"/>
      <c r="AJP29" s="63"/>
      <c r="AJQ29" s="63"/>
      <c r="AJR29" s="63"/>
      <c r="AJS29" s="63"/>
      <c r="AJT29" s="63"/>
      <c r="AJU29" s="63"/>
      <c r="AJV29" s="63"/>
      <c r="AJW29" s="63"/>
      <c r="AJX29" s="63"/>
      <c r="AJY29" s="63"/>
      <c r="AJZ29" s="63"/>
      <c r="AKA29" s="63"/>
      <c r="AKB29" s="63"/>
      <c r="AKC29" s="63"/>
      <c r="AKD29" s="63"/>
      <c r="AKE29" s="63"/>
      <c r="AKF29" s="63"/>
      <c r="AKG29" s="63"/>
      <c r="AKH29" s="63"/>
      <c r="AKI29" s="63"/>
      <c r="AKJ29" s="63"/>
      <c r="AKK29" s="63"/>
      <c r="AKL29" s="63"/>
      <c r="AKM29" s="63"/>
      <c r="AKN29" s="63"/>
      <c r="AKO29" s="63"/>
      <c r="AKP29" s="63"/>
      <c r="AKQ29" s="63"/>
      <c r="AKR29" s="63"/>
      <c r="AKS29" s="63"/>
      <c r="AKT29" s="63"/>
      <c r="AKU29" s="63"/>
      <c r="AKV29" s="63"/>
      <c r="AKW29" s="63"/>
      <c r="AKX29" s="63"/>
      <c r="AKY29" s="63"/>
      <c r="AKZ29" s="63"/>
      <c r="ALA29" s="63"/>
      <c r="ALB29" s="63"/>
      <c r="ALC29" s="63"/>
      <c r="ALD29" s="63"/>
      <c r="ALE29" s="63"/>
      <c r="ALF29" s="63"/>
      <c r="ALG29" s="63"/>
      <c r="ALH29" s="63"/>
      <c r="ALI29" s="63"/>
      <c r="ALJ29" s="63"/>
      <c r="ALK29" s="63"/>
      <c r="ALL29" s="63"/>
      <c r="ALM29" s="63"/>
      <c r="ALN29" s="63"/>
      <c r="ALO29" s="63"/>
      <c r="ALP29" s="63"/>
      <c r="ALQ29" s="63"/>
      <c r="ALR29" s="63"/>
      <c r="ALS29" s="63"/>
      <c r="ALT29" s="63"/>
      <c r="ALU29" s="63"/>
      <c r="ALV29" s="63"/>
      <c r="ALW29" s="63"/>
      <c r="ALX29" s="63"/>
      <c r="ALY29" s="63"/>
      <c r="ALZ29" s="63"/>
      <c r="AMA29" s="63"/>
      <c r="AMB29" s="63"/>
      <c r="AMC29" s="63"/>
      <c r="AMD29" s="63"/>
      <c r="AME29" s="63"/>
      <c r="AMF29" s="63"/>
      <c r="AMG29" s="63"/>
      <c r="AMH29" s="63"/>
      <c r="AMI29" s="63"/>
      <c r="AMJ29" s="63"/>
      <c r="AMK29" s="63"/>
    </row>
    <row r="30" spans="1:1025" ht="30">
      <c r="A30" s="4"/>
      <c r="B30" s="42" t="s">
        <v>73</v>
      </c>
      <c r="C30" s="5" t="s">
        <v>30</v>
      </c>
      <c r="D30" s="77"/>
      <c r="E30" s="17">
        <f t="shared" si="0"/>
        <v>47526.299999999996</v>
      </c>
      <c r="F30" s="55" t="s">
        <v>42</v>
      </c>
      <c r="G30" s="4">
        <v>2019</v>
      </c>
      <c r="H30" s="4">
        <v>2033</v>
      </c>
      <c r="I30" s="4" t="s">
        <v>35</v>
      </c>
      <c r="J30" s="65">
        <v>3168</v>
      </c>
      <c r="K30" s="19">
        <f>FPT!K27*0.05</f>
        <v>3168.4500000000003</v>
      </c>
      <c r="L30" s="19">
        <f>FPT!L27*0.05</f>
        <v>3168.4500000000003</v>
      </c>
      <c r="M30" s="19">
        <f>FPT!M27*0.05</f>
        <v>3168.4500000000003</v>
      </c>
      <c r="N30" s="19">
        <f>FPT!N27*0.05</f>
        <v>3168.4500000000003</v>
      </c>
      <c r="O30" s="20">
        <f>FPT!O27*0.05</f>
        <v>3168.4500000000003</v>
      </c>
      <c r="P30" s="20">
        <f>FPT!P27*0.05</f>
        <v>3168.4500000000003</v>
      </c>
      <c r="Q30" s="20">
        <f>FPT!Q27*0.05</f>
        <v>3168.4500000000003</v>
      </c>
      <c r="R30" s="20">
        <f>FPT!R27*0.05</f>
        <v>3168.4500000000003</v>
      </c>
      <c r="S30" s="20">
        <f>FPT!S27*0.05</f>
        <v>3168.4500000000003</v>
      </c>
      <c r="T30" s="20">
        <f>FPT!T27*0.05</f>
        <v>3168.4500000000003</v>
      </c>
      <c r="U30" s="20">
        <f>FPT!U27*0.05</f>
        <v>3168.4500000000003</v>
      </c>
      <c r="V30" s="20">
        <f>FPT!V27*0.05</f>
        <v>3168.4500000000003</v>
      </c>
      <c r="W30" s="20">
        <f>FPT!W27*0.05</f>
        <v>3168.4500000000003</v>
      </c>
      <c r="X30" s="20">
        <f>FPT!X27*0.05</f>
        <v>3168.4500000000003</v>
      </c>
    </row>
    <row r="31" spans="1:1025" ht="15.75" customHeight="1">
      <c r="A31" s="73" t="s">
        <v>74</v>
      </c>
      <c r="B31" s="73"/>
      <c r="C31" s="73"/>
      <c r="D31" s="73"/>
      <c r="E31" s="45">
        <f t="shared" si="0"/>
        <v>1211326.2999999993</v>
      </c>
      <c r="F31" s="46"/>
      <c r="G31" s="46"/>
      <c r="H31" s="46"/>
      <c r="I31" s="46"/>
      <c r="J31" s="24">
        <f>SUM(J16:J30)</f>
        <v>67968</v>
      </c>
      <c r="K31" s="24">
        <f t="shared" ref="K31:X31" si="1">SUM(K15:K30)</f>
        <v>935168.45</v>
      </c>
      <c r="L31" s="24">
        <f t="shared" si="1"/>
        <v>130168.45</v>
      </c>
      <c r="M31" s="45">
        <f t="shared" si="1"/>
        <v>43168.45</v>
      </c>
      <c r="N31" s="45">
        <f t="shared" si="1"/>
        <v>3168.4500000000003</v>
      </c>
      <c r="O31" s="45">
        <f t="shared" si="1"/>
        <v>3168.4500000000003</v>
      </c>
      <c r="P31" s="45">
        <f t="shared" si="1"/>
        <v>3168.4500000000003</v>
      </c>
      <c r="Q31" s="45">
        <f t="shared" si="1"/>
        <v>3168.4500000000003</v>
      </c>
      <c r="R31" s="45">
        <f t="shared" si="1"/>
        <v>3168.4500000000003</v>
      </c>
      <c r="S31" s="45">
        <f t="shared" si="1"/>
        <v>3168.4500000000003</v>
      </c>
      <c r="T31" s="45">
        <f t="shared" si="1"/>
        <v>3168.4500000000003</v>
      </c>
      <c r="U31" s="45">
        <f t="shared" si="1"/>
        <v>3168.4500000000003</v>
      </c>
      <c r="V31" s="45">
        <f t="shared" si="1"/>
        <v>3168.4500000000003</v>
      </c>
      <c r="W31" s="45">
        <f t="shared" si="1"/>
        <v>3168.4500000000003</v>
      </c>
      <c r="X31" s="45">
        <f t="shared" si="1"/>
        <v>3168.4500000000003</v>
      </c>
    </row>
    <row r="32" spans="1:1025" ht="15" customHeight="1">
      <c r="A32" s="74" t="s">
        <v>75</v>
      </c>
      <c r="B32" s="74"/>
      <c r="C32" s="74"/>
      <c r="D32" s="74"/>
      <c r="E32" s="74"/>
      <c r="F32" s="74"/>
      <c r="G32" s="74"/>
      <c r="H32" s="74"/>
      <c r="I32" s="47"/>
      <c r="J32" s="48">
        <v>6321</v>
      </c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</row>
    <row r="34" spans="1:5">
      <c r="A34" s="3" t="s">
        <v>51</v>
      </c>
    </row>
    <row r="35" spans="1:5">
      <c r="A35" s="3" t="s">
        <v>52</v>
      </c>
    </row>
    <row r="37" spans="1:5" ht="45">
      <c r="C37" s="32"/>
      <c r="D37" s="33" t="s">
        <v>53</v>
      </c>
      <c r="E37" s="34" t="s">
        <v>54</v>
      </c>
    </row>
    <row r="38" spans="1:5" ht="57" customHeight="1">
      <c r="C38" s="35" t="s">
        <v>55</v>
      </c>
      <c r="D38" s="11" t="s">
        <v>57</v>
      </c>
      <c r="E38" s="37">
        <f>SUM(J15:J30)</f>
        <v>1138997</v>
      </c>
    </row>
    <row r="39" spans="1:5" ht="46.15" customHeight="1">
      <c r="C39" s="35" t="s">
        <v>56</v>
      </c>
      <c r="D39" s="11" t="s">
        <v>57</v>
      </c>
      <c r="E39" s="37">
        <f>SUM(K15:N30)</f>
        <v>1111673.7999999998</v>
      </c>
    </row>
    <row r="40" spans="1:5" ht="35.1" customHeight="1">
      <c r="C40" s="38" t="s">
        <v>58</v>
      </c>
      <c r="D40" s="39" t="s">
        <v>42</v>
      </c>
      <c r="E40" s="40">
        <f>SUM(O15:X30)</f>
        <v>31684.500000000004</v>
      </c>
    </row>
  </sheetData>
  <mergeCells count="23">
    <mergeCell ref="A31:D31"/>
    <mergeCell ref="A32:H32"/>
    <mergeCell ref="F12:F14"/>
    <mergeCell ref="G12:H13"/>
    <mergeCell ref="I12:I13"/>
    <mergeCell ref="D16:D30"/>
    <mergeCell ref="J12:X12"/>
    <mergeCell ref="A12:A14"/>
    <mergeCell ref="B12:B14"/>
    <mergeCell ref="C12:C14"/>
    <mergeCell ref="D12:D14"/>
    <mergeCell ref="E12:E14"/>
    <mergeCell ref="A6:X6"/>
    <mergeCell ref="A7:X7"/>
    <mergeCell ref="A8:X8"/>
    <mergeCell ref="A9:X9"/>
    <mergeCell ref="G11:H11"/>
    <mergeCell ref="J11:X11"/>
    <mergeCell ref="A1:X1"/>
    <mergeCell ref="A2:X2"/>
    <mergeCell ref="A3:X3"/>
    <mergeCell ref="A4:X4"/>
    <mergeCell ref="A5:X5"/>
  </mergeCells>
  <pageMargins left="0.7" right="0.7" top="0.75" bottom="0.75" header="0.51180555555555496" footer="0.51180555555555496"/>
  <pageSetup paperSize="8" scale="5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FPT</vt:lpstr>
      <vt:lpstr>BT</vt:lpstr>
      <vt:lpstr>BT!Nyomtatási_terület</vt:lpstr>
      <vt:lpstr>FPT!Nyomtatási_terület</vt:lpstr>
    </vt:vector>
  </TitlesOfParts>
  <Company>VASIVÍZ ZRt.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Lenkay</dc:creator>
  <cp:lastModifiedBy>StepicsA</cp:lastModifiedBy>
  <cp:revision>1</cp:revision>
  <cp:lastPrinted>2018-09-07T09:54:43Z</cp:lastPrinted>
  <dcterms:created xsi:type="dcterms:W3CDTF">2016-04-07T07:54:04Z</dcterms:created>
  <dcterms:modified xsi:type="dcterms:W3CDTF">2018-09-21T06:00:39Z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VASIVÍZ ZRt.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